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24375" windowHeight="11175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2C'!$B$1:$K$52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2D'!$B$1:$K$51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2A'!$C$1:$J$52</definedName>
    <definedName name="_xlnm.Print_Area" localSheetId="3">'Table 2B'!$C$1:$J$47</definedName>
    <definedName name="_xlnm.Print_Area" localSheetId="4">'Table 2C'!$C$1:$J$52</definedName>
    <definedName name="_xlnm.Print_Area" localSheetId="5">'Table 2D'!$A$1:$J$51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<sst xmlns="http://schemas.openxmlformats.org/spreadsheetml/2006/main" count="1272" uniqueCount="623">
  <si>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</si>
  <si>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</si>
  <si>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</si>
  <si>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</si>
  <si>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</si>
  <si>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</si>
  <si>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</si>
  <si>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</si>
  <si>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</si>
  <si>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</si>
  <si>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</si>
  <si>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</si>
  <si>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</si>
  <si>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</si>
  <si>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</si>
  <si>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</si>
  <si>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</si>
  <si>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</si>
  <si>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</si>
  <si>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</si>
  <si>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</si>
  <si>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</si>
  <si>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</si>
  <si>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</si>
  <si>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</si>
  <si>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</si>
  <si>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</si>
  <si>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</si>
  <si>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</si>
  <si>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</si>
  <si>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</si>
  <si>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</si>
  <si>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</si>
  <si>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</si>
  <si>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</si>
  <si>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</si>
  <si>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</si>
  <si>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</si>
  <si>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</si>
  <si>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</si>
  <si>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</si>
  <si>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</si>
  <si>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</si>
  <si>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</si>
  <si>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</si>
  <si>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</si>
  <si>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</si>
  <si>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</si>
  <si>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</si>
  <si>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</si>
  <si>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</si>
  <si>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</si>
  <si>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</si>
  <si>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</si>
  <si>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</si>
  <si>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</si>
  <si>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</si>
  <si>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</si>
  <si>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</si>
  <si>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</si>
  <si>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</si>
  <si>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</si>
  <si>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</si>
  <si>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</si>
  <si>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</si>
  <si>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</si>
  <si>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</si>
  <si>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</si>
  <si>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</si>
  <si>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</si>
  <si>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</si>
  <si>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</si>
  <si>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</si>
  <si>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</si>
  <si>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</si>
  <si>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</si>
  <si>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</si>
  <si>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</si>
  <si>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</si>
  <si>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</si>
  <si>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</si>
  <si>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</si>
  <si>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</si>
  <si>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</si>
  <si>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</si>
  <si>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</si>
  <si>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</si>
  <si>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</si>
  <si>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</si>
  <si>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</si>
  <si>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</si>
  <si>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</si>
  <si>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</si>
  <si>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</si>
  <si>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</si>
  <si>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</si>
  <si>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</si>
  <si>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</si>
  <si>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</si>
  <si>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</si>
  <si>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</si>
  <si>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</si>
  <si>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</si>
  <si>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</si>
  <si>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</si>
  <si>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</si>
  <si>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</si>
  <si>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</si>
  <si>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</si>
  <si>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</si>
  <si>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</si>
  <si>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</si>
  <si>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</si>
  <si>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</si>
  <si>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</si>
  <si>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</si>
  <si>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</si>
  <si>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</si>
  <si>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</si>
  <si>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</si>
  <si>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</si>
  <si>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</si>
  <si>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</si>
  <si>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</si>
  <si>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</si>
  <si>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</si>
  <si>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</si>
  <si>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</si>
  <si>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</si>
  <si>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</si>
  <si>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</si>
  <si>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</si>
  <si>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</si>
  <si>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</si>
  <si>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</si>
  <si>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</si>
  <si>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</si>
  <si>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</si>
  <si>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</si>
  <si>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</si>
  <si>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</si>
  <si>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</si>
  <si>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</si>
  <si>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</si>
  <si>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</si>
  <si>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</si>
  <si>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</si>
  <si>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</si>
  <si>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</si>
  <si>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</si>
  <si>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</si>
  <si>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</si>
  <si>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</si>
  <si>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</si>
  <si>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</si>
  <si>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</si>
  <si>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</si>
  <si>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</si>
  <si>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</si>
  <si>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</si>
  <si>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</si>
  <si>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</si>
  <si>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</si>
  <si>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</si>
  <si>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</si>
  <si>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</si>
  <si>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</si>
  <si>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</si>
  <si>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</si>
  <si>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</si>
  <si>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</si>
  <si>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</si>
  <si>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</si>
  <si>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</si>
  <si>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</si>
  <si>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</si>
  <si>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</si>
  <si>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</si>
  <si>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</si>
  <si>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</si>
  <si>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</si>
  <si>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</si>
  <si>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</si>
  <si>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</si>
  <si>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</si>
  <si>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T3.B9.S13+ T3.FA.S13+T3.ADJ.S13+T3.SD.S13=T3.CHDEBT.S13</t>
  </si>
  <si>
    <t>T3.FA.S13=T3.F2.S13+T3.F3.S13+T3.F4.S13+ T3.F5.S13+T3.OFA.S13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</si>
  <si>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</si>
  <si>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</si>
  <si>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</si>
  <si>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</si>
  <si>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</si>
  <si>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</si>
  <si>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</si>
  <si>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</si>
  <si>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</si>
  <si>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</si>
  <si>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</si>
  <si>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</si>
  <si>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</si>
  <si>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</si>
  <si>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</si>
  <si>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</si>
  <si>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</si>
  <si>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</si>
  <si>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</si>
  <si>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</si>
  <si>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</si>
  <si>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T2.WB.S1314+T2.FT.S1314+T2.ONFT.S1314+T2.D41DIF.S1314+T2.F7ASS.S1314+T2.F7LIA.S1314+T2.WBN.S1314+T2.B9_OB.S1314+T2.OA.S1314= T2.B9.S1314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</si>
  <si>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</si>
  <si>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</si>
  <si>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</si>
  <si>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</si>
  <si>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</si>
  <si>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</si>
  <si>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</si>
  <si>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T3.FA.S1314=T3.F2.S1314+T3.F3.S1314+T3.F4.S1314+ T3.F5.S1314+T3.OFA.S1314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</si>
  <si>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</si>
  <si>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</si>
  <si>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</si>
  <si>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</si>
  <si>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</si>
  <si>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</si>
  <si>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</si>
  <si>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</si>
  <si>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T3.FA.S1313=T3.F2.S1313+T3.F3.S1313+T3.F4.S1313+ T3.F5.S1313+T3.OFA.S1313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</si>
  <si>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</si>
  <si>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</si>
  <si>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</si>
  <si>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</si>
  <si>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</si>
  <si>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</si>
  <si>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</si>
  <si>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</si>
  <si>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T3.FA.S1312=T3.F2.S1312+T3.F3.S1312+T3.F4.S1312+ T3.F5.S1312+T3.OFA.S1312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</si>
  <si>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</si>
  <si>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</si>
  <si>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</si>
  <si>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</si>
  <si>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</si>
  <si>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</si>
  <si>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</si>
  <si>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</si>
  <si>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T3.FA.S1311=T3.F2.S1311+T3.F3.S1311+T3.F4.S1311+ T3.F5.S1311+T3.OFA.S1311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</si>
  <si>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</si>
  <si>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</si>
  <si>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</si>
  <si>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</si>
  <si>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</si>
  <si>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</si>
  <si>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</si>
  <si>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</si>
  <si>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</si>
  <si>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</si>
  <si>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</si>
  <si>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</si>
  <si>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</si>
  <si>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</si>
  <si>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</si>
  <si>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</si>
  <si>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</si>
  <si>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</si>
  <si>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</si>
  <si>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</si>
  <si>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</si>
  <si>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</si>
  <si>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</si>
  <si>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</si>
  <si>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</si>
  <si>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</si>
  <si>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</si>
  <si>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</si>
  <si>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</si>
  <si>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</si>
  <si>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</si>
  <si>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</si>
  <si>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</si>
  <si>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</si>
  <si>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</si>
  <si>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</si>
  <si>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</si>
  <si>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</si>
  <si>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</si>
  <si>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</si>
  <si>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</si>
  <si>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</si>
  <si>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</si>
  <si>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</si>
  <si>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</si>
  <si>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</si>
  <si>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</si>
  <si>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</si>
  <si>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</si>
  <si>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</si>
  <si>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</si>
  <si>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</si>
  <si>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</si>
  <si>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</si>
  <si>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</si>
  <si>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</si>
  <si>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</si>
  <si>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</si>
  <si>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</si>
  <si>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</si>
  <si>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</si>
  <si>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</si>
  <si>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</si>
  <si>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</si>
  <si>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</si>
  <si>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</si>
  <si>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</si>
  <si>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</si>
  <si>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</si>
  <si>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</si>
  <si>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</si>
  <si>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</si>
  <si>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</si>
  <si>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</si>
  <si>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</si>
  <si>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</si>
  <si>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</si>
  <si>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</si>
  <si>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</si>
  <si>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</si>
  <si>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</si>
  <si>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</si>
  <si>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</si>
  <si>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</si>
  <si>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</si>
  <si>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</si>
  <si>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</si>
  <si>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</si>
  <si>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</si>
  <si>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</si>
  <si>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</si>
  <si>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</si>
  <si>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</si>
  <si>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</si>
  <si>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</si>
  <si>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</si>
  <si>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</si>
  <si>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</si>
  <si>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</si>
  <si>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</si>
  <si>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</si>
  <si>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</si>
  <si>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</si>
  <si>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</si>
  <si>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</si>
  <si>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</si>
  <si>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</si>
  <si>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</si>
  <si>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</si>
  <si>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</si>
  <si>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</si>
  <si>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</si>
  <si>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</si>
  <si>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</si>
  <si>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</si>
  <si>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</si>
  <si>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</si>
  <si>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</si>
  <si>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</si>
  <si>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</si>
  <si>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</si>
  <si>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</si>
  <si>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</si>
  <si>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</si>
  <si>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</si>
  <si>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</si>
  <si>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</si>
  <si>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</si>
  <si>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</si>
  <si>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</si>
  <si>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</si>
  <si>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</si>
  <si>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</si>
  <si>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</si>
  <si>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</si>
  <si>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</si>
  <si>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</si>
  <si>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</si>
  <si>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</si>
  <si>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</si>
  <si>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</si>
  <si>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</si>
  <si>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</si>
  <si>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</si>
  <si>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</si>
  <si>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</si>
  <si>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</si>
  <si>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</si>
  <si>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</si>
  <si>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</si>
  <si>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</si>
  <si>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</si>
  <si>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</si>
  <si>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</si>
  <si>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</si>
  <si>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</si>
  <si>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</si>
  <si>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</si>
  <si>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</si>
  <si>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</si>
  <si>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</si>
  <si>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</si>
  <si>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</si>
  <si>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</si>
  <si>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</si>
  <si>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</si>
  <si>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</si>
  <si>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</si>
  <si>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</si>
  <si>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</si>
  <si>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</si>
  <si>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</si>
  <si>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</si>
  <si>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</si>
  <si>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</si>
  <si>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</si>
  <si>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</si>
  <si>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</si>
  <si>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</si>
  <si>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</si>
  <si>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</si>
  <si>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</si>
  <si>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</si>
  <si>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</si>
  <si>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</si>
  <si>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</si>
  <si>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</si>
  <si>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</si>
  <si>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</si>
  <si>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</si>
  <si>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</si>
  <si>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</si>
  <si>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</si>
  <si>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</si>
  <si>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</si>
  <si>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</si>
  <si>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</si>
  <si>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</si>
  <si>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</si>
  <si>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</si>
  <si>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</si>
  <si>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</si>
  <si>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</si>
  <si>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</si>
  <si>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</si>
  <si>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</si>
  <si>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</si>
  <si>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</si>
  <si>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</si>
  <si>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</si>
  <si>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</si>
  <si>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</si>
  <si>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</si>
  <si>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</si>
  <si>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</si>
  <si>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</si>
  <si>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</si>
  <si>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</si>
  <si>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</si>
  <si>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</si>
  <si>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</si>
  <si>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</si>
  <si>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</si>
  <si>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</si>
  <si>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</si>
  <si>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</si>
  <si>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</si>
  <si>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</si>
  <si>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</si>
  <si>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</si>
  <si>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</si>
  <si>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</si>
  <si>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</si>
  <si>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</si>
  <si>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</si>
  <si>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</si>
  <si>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</si>
  <si>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</si>
  <si>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</si>
  <si>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</si>
  <si>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</si>
  <si>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</si>
  <si>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</si>
  <si>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</si>
  <si>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</si>
  <si>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</si>
  <si>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</si>
  <si>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</si>
  <si>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</si>
  <si>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</si>
  <si>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</si>
  <si>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</si>
  <si>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</si>
  <si>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</si>
  <si>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</si>
  <si>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</si>
  <si>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</si>
  <si>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</si>
  <si>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</si>
  <si>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</si>
  <si>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</si>
  <si>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</si>
  <si>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</si>
  <si>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</si>
  <si>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</si>
  <si>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</si>
  <si>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</si>
  <si>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</si>
  <si>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</si>
  <si>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</si>
  <si>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</si>
  <si>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</si>
  <si>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</si>
  <si>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</si>
  <si>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</si>
  <si>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</si>
  <si>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</si>
  <si>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</si>
  <si>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</si>
  <si>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</si>
  <si>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</si>
  <si>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</si>
  <si>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</si>
  <si>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</si>
  <si>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</si>
  <si>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</si>
  <si>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</si>
  <si>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</si>
  <si>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</si>
  <si>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</si>
  <si>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</si>
  <si>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</si>
  <si>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</si>
  <si>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</si>
  <si>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</si>
  <si>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</si>
  <si>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</si>
  <si>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</si>
  <si>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</si>
  <si>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</si>
  <si>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</si>
  <si>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</si>
  <si>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</si>
  <si>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</si>
  <si>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</si>
  <si>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</si>
  <si>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</si>
  <si>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</si>
  <si>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</si>
  <si>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</si>
  <si>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</si>
  <si>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</si>
  <si>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</si>
  <si>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</si>
  <si>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</si>
  <si>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</si>
  <si>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</si>
  <si>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</si>
  <si>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</si>
  <si>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T2.WB.S1313+T2.FT.S1313+T2.ONFT.S1313+T2.D41DIF.S1313+T2.F7ASS.S1313+T2.F7LIA.S1313+
+T2.WBN.S1313+T2.B9_OB.S1313+T2.OA.S1313= T2.B9.S1313</t>
  </si>
  <si>
    <t>T2.WB.S1312+T2.FT.S1312+T2.ONFT.S1312+T2.D41DIF.S1312+T2.F7ASS.S1312+T2.F7LIA.S1312+
+T2.WBN.S1312+T2.B9_OB.S1312+T2.OA.S1312= T2.B9.S1312</t>
  </si>
  <si>
    <t>T2.WB.S1311+T2.FT.S1311+T2.ONFT.S1311+T2.D41DIF.S1311+T2.F7ASS.S1311+T2.F7LIA.S1311+
+T2.WBN.S1311+T2.B9_OB.S1311+T2.OA.S1311= T2.B9.S1311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</si>
  <si>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</si>
  <si>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</si>
  <si>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</si>
  <si>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</si>
  <si>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</si>
  <si>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</si>
  <si>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</si>
  <si>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Apr.2013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</si>
  <si>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</si>
  <si>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</si>
  <si>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</si>
  <si>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</si>
  <si>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</si>
  <si>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</si>
  <si>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</si>
  <si>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</si>
  <si>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</si>
  <si>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Member state: Finland</t>
  </si>
  <si>
    <t>Data are in EUR million</t>
  </si>
  <si>
    <t>Investments not included in the working balance</t>
  </si>
  <si>
    <t>Capital transfers, net, not included in the working balance</t>
  </si>
  <si>
    <t>Interest expenditure of financial leases</t>
  </si>
  <si>
    <t>Time adjustment of income tax and difference due to source</t>
  </si>
  <si>
    <t>Working balance of the Åland Government, Finnish Association of Municipalities etc.</t>
  </si>
  <si>
    <t>Reinvested earnings of mutual funds recorded as property income (D.421+D.41) of S.1313</t>
  </si>
  <si>
    <t>The effect of revaluation items in the working balance, net</t>
  </si>
  <si>
    <t>The effect of differences in the recording of net acquisitions of land</t>
  </si>
  <si>
    <t>Rents of financial leases included in the working balance</t>
  </si>
  <si>
    <t>Other known differences between working balance and EDP B.9</t>
  </si>
  <si>
    <t>Residual</t>
  </si>
  <si>
    <t>M</t>
  </si>
  <si>
    <t>Property income (D.422+D.41) from quasi-corporations classified outside S.1313</t>
  </si>
  <si>
    <t>Working balance of quasi-corporations classified outside S.1313</t>
  </si>
  <si>
    <t>The impact of the difference in the recording of deferrable budgetary appropriations</t>
  </si>
  <si>
    <t>Reinvested earnings on FDI</t>
  </si>
  <si>
    <t>Other accounts receivable, other</t>
  </si>
  <si>
    <t>Transfers from other central governments units to the budget, net</t>
  </si>
  <si>
    <t>Working balance of pension insurance companies and other social security funds than employment pension schemes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</si>
  <si>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</si>
  <si>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</si>
  <si>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</si>
  <si>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</si>
  <si>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</si>
  <si>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</si>
  <si>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</si>
  <si>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</si>
  <si>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</si>
  <si>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Adjustment for interests not considered in the working balance (relates to S.13149)</t>
  </si>
  <si>
    <t>L</t>
  </si>
  <si>
    <t>Consolidated net-lending of other central government units</t>
  </si>
  <si>
    <t>Super dividends</t>
  </si>
  <si>
    <t>Debt cancellation/assumption</t>
  </si>
  <si>
    <t>Net borrowing/net lending of other Central Government bodies (S1311)</t>
  </si>
  <si>
    <t>Time-adjustment of taxes, subsidies and EU-grants</t>
  </si>
  <si>
    <t xml:space="preserve">   Detail 6</t>
  </si>
  <si>
    <t>PPPs</t>
  </si>
  <si>
    <t>Date: 15/04/2013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</si>
</sst>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;\-#,##0.00;_-* &quot;-&quot;??_-;_-@_-"/>
    <numFmt numFmtId="166" formatCode="#,##0.00;[Red]\-#,##0.00"/>
    <numFmt numFmtId="167" formatCode="_-* #,##0.00\ _m_k_-;\-* #,##0.00\ _m_k_-;_-* &quot;-&quot;??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  <numFmt numFmtId="170" formatCode="_-&quot;€&quot;\ * #,##0.00_-;_-&quot;€&quot;\ * \-#,##0.00;_-&quot;€&quot;* #0_-;_-@_-"/>
  </numFmts>
  <fonts count="128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3F3F76"/>
      <name val="Arial"/>
      <family val="2"/>
    </font>
    <font>
      <b/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3F3F3F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3" fillId="29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0" fillId="30" borderId="6" applyNumberFormat="0" applyFont="0" applyAlignment="0" applyProtection="0"/>
    <xf numFmtId="0" fontId="107" fillId="26" borderId="0" applyNumberFormat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31" borderId="1" applyNumberFormat="0" applyAlignment="0" applyProtection="0"/>
    <xf numFmtId="0" fontId="110" fillId="27" borderId="1" applyNumberFormat="0" applyAlignment="0" applyProtection="0"/>
    <xf numFmtId="0" fontId="111" fillId="0" borderId="7" applyNumberFormat="0" applyFill="0" applyAlignment="0" applyProtection="0"/>
    <xf numFmtId="0" fontId="112" fillId="0" borderId="7" applyNumberFormat="0" applyFill="0" applyAlignment="0" applyProtection="0"/>
    <xf numFmtId="0" fontId="113" fillId="32" borderId="0" applyNumberFormat="0" applyBorder="0" applyAlignment="0" applyProtection="0"/>
    <xf numFmtId="0" fontId="114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3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73" fillId="0" borderId="0">
      <alignment/>
      <protection/>
    </xf>
    <xf numFmtId="0" fontId="3" fillId="30" borderId="6" applyNumberFormat="0" applyFont="0" applyAlignment="0" applyProtection="0"/>
    <xf numFmtId="0" fontId="115" fillId="0" borderId="0" applyNumberFormat="0" applyFill="0" applyBorder="0" applyAlignment="0" applyProtection="0"/>
    <xf numFmtId="0" fontId="116" fillId="0" borderId="3" applyNumberFormat="0" applyFill="0" applyAlignment="0" applyProtection="0"/>
    <xf numFmtId="0" fontId="117" fillId="0" borderId="4" applyNumberFormat="0" applyFill="0" applyAlignment="0" applyProtection="0"/>
    <xf numFmtId="0" fontId="118" fillId="0" borderId="5" applyNumberFormat="0" applyFill="0" applyAlignment="0" applyProtection="0"/>
    <xf numFmtId="0" fontId="118" fillId="0" borderId="0" applyNumberFormat="0" applyFill="0" applyBorder="0" applyAlignment="0" applyProtection="0"/>
    <xf numFmtId="0" fontId="119" fillId="27" borderId="8" applyNumberFormat="0" applyAlignment="0" applyProtection="0"/>
    <xf numFmtId="166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6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9" applyNumberFormat="0" applyFill="0" applyAlignment="0" applyProtection="0"/>
    <xf numFmtId="0" fontId="122" fillId="31" borderId="1" applyNumberFormat="0" applyAlignment="0" applyProtection="0"/>
    <xf numFmtId="0" fontId="123" fillId="28" borderId="2" applyNumberFormat="0" applyAlignment="0" applyProtection="0"/>
    <xf numFmtId="0" fontId="115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27" borderId="8" applyNumberFormat="0" applyAlignment="0" applyProtection="0"/>
    <xf numFmtId="44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15" fillId="0" borderId="19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/>
      <protection/>
    </xf>
    <xf numFmtId="0" fontId="11" fillId="0" borderId="21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8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5" fillId="0" borderId="28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20" fillId="0" borderId="20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1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25" fillId="0" borderId="32" xfId="0" applyFont="1" applyFill="1" applyBorder="1" applyAlignment="1" applyProtection="1">
      <alignment horizontal="left"/>
      <protection/>
    </xf>
    <xf numFmtId="0" fontId="25" fillId="0" borderId="20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5" fillId="0" borderId="33" xfId="0" applyFont="1" applyFill="1" applyBorder="1" applyAlignment="1" applyProtection="1">
      <alignment horizontal="left"/>
      <protection/>
    </xf>
    <xf numFmtId="0" fontId="5" fillId="0" borderId="34" xfId="0" applyFont="1" applyFill="1" applyBorder="1" applyAlignment="1" applyProtection="1">
      <alignment horizontal="left"/>
      <protection/>
    </xf>
    <xf numFmtId="0" fontId="18" fillId="0" borderId="35" xfId="0" applyFont="1" applyFill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7" fillId="0" borderId="20" xfId="0" applyFont="1" applyFill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7" fillId="0" borderId="36" xfId="0" applyFont="1" applyFill="1" applyBorder="1" applyAlignment="1" applyProtection="1">
      <alignment horizontal="centerContinuous" vertic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 horizontal="centerContinuous"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5" fillId="0" borderId="36" xfId="0" applyFont="1" applyFill="1" applyBorder="1" applyAlignment="1" applyProtection="1">
      <alignment/>
      <protection locked="0"/>
    </xf>
    <xf numFmtId="0" fontId="30" fillId="0" borderId="15" xfId="0" applyFont="1" applyFill="1" applyBorder="1" applyAlignment="1" applyProtection="1">
      <alignment horizontal="centerContinuous"/>
      <protection locked="0"/>
    </xf>
    <xf numFmtId="0" fontId="10" fillId="0" borderId="33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>
      <alignment/>
    </xf>
    <xf numFmtId="0" fontId="3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14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 quotePrefix="1">
      <alignment horizontal="center"/>
      <protection locked="0"/>
    </xf>
    <xf numFmtId="0" fontId="15" fillId="0" borderId="19" xfId="0" applyFont="1" applyFill="1" applyBorder="1" applyAlignment="1" applyProtection="1">
      <alignment horizontal="left"/>
      <protection/>
    </xf>
    <xf numFmtId="0" fontId="15" fillId="0" borderId="20" xfId="0" applyFont="1" applyFill="1" applyBorder="1" applyAlignment="1" applyProtection="1">
      <alignment horizontal="left"/>
      <protection/>
    </xf>
    <xf numFmtId="0" fontId="30" fillId="0" borderId="20" xfId="0" applyFont="1" applyFill="1" applyBorder="1" applyAlignment="1" applyProtection="1">
      <alignment horizontal="left"/>
      <protection/>
    </xf>
    <xf numFmtId="0" fontId="15" fillId="0" borderId="28" xfId="0" applyFont="1" applyFill="1" applyBorder="1" applyAlignment="1" applyProtection="1">
      <alignment horizontal="left"/>
      <protection/>
    </xf>
    <xf numFmtId="0" fontId="18" fillId="0" borderId="39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8" fillId="0" borderId="4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4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7" fillId="0" borderId="41" xfId="0" applyFont="1" applyFill="1" applyBorder="1" applyAlignment="1" applyProtection="1">
      <alignment/>
      <protection/>
    </xf>
    <xf numFmtId="0" fontId="47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8" fillId="0" borderId="44" xfId="0" applyFont="1" applyFill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/>
    </xf>
    <xf numFmtId="0" fontId="8" fillId="0" borderId="44" xfId="0" applyFont="1" applyFill="1" applyBorder="1" applyAlignment="1" applyProtection="1">
      <alignment/>
      <protection/>
    </xf>
    <xf numFmtId="0" fontId="8" fillId="0" borderId="46" xfId="0" applyFont="1" applyFill="1" applyBorder="1" applyAlignment="1" applyProtection="1">
      <alignment/>
      <protection/>
    </xf>
    <xf numFmtId="0" fontId="49" fillId="0" borderId="47" xfId="0" applyFont="1" applyBorder="1" applyAlignment="1" applyProtection="1">
      <alignment wrapText="1"/>
      <protection/>
    </xf>
    <xf numFmtId="0" fontId="8" fillId="0" borderId="47" xfId="0" applyFont="1" applyFill="1" applyBorder="1" applyAlignment="1" applyProtection="1">
      <alignment/>
      <protection/>
    </xf>
    <xf numFmtId="0" fontId="47" fillId="0" borderId="48" xfId="0" applyFont="1" applyFill="1" applyBorder="1" applyAlignment="1" applyProtection="1">
      <alignment/>
      <protection/>
    </xf>
    <xf numFmtId="0" fontId="47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2" fontId="8" fillId="0" borderId="0" xfId="0" applyNumberFormat="1" applyFont="1" applyFill="1" applyBorder="1" applyAlignment="1" applyProtection="1" quotePrefix="1">
      <alignment/>
      <protection/>
    </xf>
    <xf numFmtId="0" fontId="50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9" fillId="0" borderId="47" xfId="0" applyFont="1" applyBorder="1" applyAlignment="1" applyProtection="1">
      <alignment horizontal="left" wrapText="1"/>
      <protection/>
    </xf>
    <xf numFmtId="0" fontId="47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41" fillId="0" borderId="21" xfId="0" applyFont="1" applyFill="1" applyBorder="1" applyAlignment="1" applyProtection="1" quotePrefix="1">
      <alignment horizontal="center"/>
      <protection/>
    </xf>
    <xf numFmtId="0" fontId="41" fillId="0" borderId="14" xfId="0" applyFont="1" applyFill="1" applyBorder="1" applyAlignment="1" applyProtection="1" quotePrefix="1">
      <alignment horizontal="center"/>
      <protection/>
    </xf>
    <xf numFmtId="0" fontId="8" fillId="33" borderId="14" xfId="0" applyFont="1" applyFill="1" applyBorder="1" applyAlignment="1" applyProtection="1" quotePrefix="1">
      <alignment horizontal="center" vertical="center"/>
      <protection locked="0"/>
    </xf>
    <xf numFmtId="0" fontId="8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8" fillId="0" borderId="2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7" fillId="0" borderId="52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8" fillId="0" borderId="45" xfId="0" applyFont="1" applyFill="1" applyBorder="1" applyAlignment="1" applyProtection="1">
      <alignment/>
      <protection/>
    </xf>
    <xf numFmtId="0" fontId="8" fillId="0" borderId="54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5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5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1" fillId="0" borderId="21" xfId="0" applyFont="1" applyFill="1" applyBorder="1" applyAlignment="1" applyProtection="1" quotePrefix="1">
      <alignment horizontal="center"/>
      <protection locked="0"/>
    </xf>
    <xf numFmtId="0" fontId="41" fillId="0" borderId="14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5" fillId="0" borderId="18" xfId="0" applyFont="1" applyFill="1" applyBorder="1" applyAlignment="1" applyProtection="1">
      <alignment/>
      <protection locked="0"/>
    </xf>
    <xf numFmtId="0" fontId="15" fillId="0" borderId="53" xfId="0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5" fillId="0" borderId="58" xfId="0" applyFont="1" applyFill="1" applyBorder="1" applyAlignment="1" applyProtection="1">
      <alignment/>
      <protection locked="0"/>
    </xf>
    <xf numFmtId="0" fontId="15" fillId="0" borderId="52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21" xfId="0" applyFont="1" applyFill="1" applyBorder="1" applyAlignment="1" applyProtection="1" quotePrefix="1">
      <alignment horizontal="center"/>
      <protection locked="0"/>
    </xf>
    <xf numFmtId="0" fontId="44" fillId="0" borderId="14" xfId="0" applyFont="1" applyFill="1" applyBorder="1" applyAlignment="1" applyProtection="1" quotePrefix="1">
      <alignment horizontal="center"/>
      <protection locked="0"/>
    </xf>
    <xf numFmtId="0" fontId="8" fillId="0" borderId="59" xfId="0" applyFont="1" applyFill="1" applyBorder="1" applyAlignment="1" applyProtection="1">
      <alignment horizontal="center"/>
      <protection locked="0"/>
    </xf>
    <xf numFmtId="0" fontId="30" fillId="0" borderId="52" xfId="0" applyFont="1" applyFill="1" applyBorder="1" applyAlignment="1" applyProtection="1">
      <alignment/>
      <protection locked="0"/>
    </xf>
    <xf numFmtId="0" fontId="25" fillId="0" borderId="33" xfId="0" applyFont="1" applyFill="1" applyBorder="1" applyAlignment="1" applyProtection="1">
      <alignment/>
      <protection locked="0"/>
    </xf>
    <xf numFmtId="0" fontId="18" fillId="0" borderId="39" xfId="0" applyFont="1" applyFill="1" applyBorder="1" applyAlignment="1" applyProtection="1">
      <alignment horizontal="centerContinuous" vertical="center"/>
      <protection locked="0"/>
    </xf>
    <xf numFmtId="0" fontId="18" fillId="0" borderId="60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5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2" fontId="8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15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5" fillId="0" borderId="61" xfId="0" applyFont="1" applyFill="1" applyBorder="1" applyAlignment="1" applyProtection="1">
      <alignment horizontal="left"/>
      <protection/>
    </xf>
    <xf numFmtId="0" fontId="15" fillId="0" borderId="29" xfId="0" applyFont="1" applyBorder="1" applyAlignment="1" applyProtection="1">
      <alignment horizontal="left"/>
      <protection/>
    </xf>
    <xf numFmtId="0" fontId="15" fillId="0" borderId="31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3" fontId="8" fillId="33" borderId="62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Fill="1" applyBorder="1" applyAlignment="1" applyProtection="1">
      <alignment horizontal="center"/>
      <protection locked="0"/>
    </xf>
    <xf numFmtId="3" fontId="8" fillId="0" borderId="11" xfId="0" applyNumberFormat="1" applyFont="1" applyFill="1" applyBorder="1" applyAlignment="1" applyProtection="1">
      <alignment horizontal="center"/>
      <protection locked="0"/>
    </xf>
    <xf numFmtId="3" fontId="8" fillId="0" borderId="12" xfId="0" applyNumberFormat="1" applyFont="1" applyFill="1" applyBorder="1" applyAlignment="1" applyProtection="1">
      <alignment horizontal="center"/>
      <protection locked="0"/>
    </xf>
    <xf numFmtId="3" fontId="8" fillId="0" borderId="13" xfId="0" applyNumberFormat="1" applyFont="1" applyFill="1" applyBorder="1" applyAlignment="1" applyProtection="1">
      <alignment horizontal="center"/>
      <protection locked="0"/>
    </xf>
    <xf numFmtId="3" fontId="8" fillId="0" borderId="21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0" fillId="33" borderId="63" xfId="69" applyNumberFormat="1" applyFont="1" applyFill="1" applyBorder="1" applyAlignment="1" applyProtection="1">
      <alignment horizontal="right"/>
      <protection locked="0"/>
    </xf>
    <xf numFmtId="3" fontId="0" fillId="33" borderId="64" xfId="69" applyNumberFormat="1" applyFont="1" applyFill="1" applyBorder="1" applyAlignment="1" applyProtection="1">
      <alignment horizontal="right"/>
      <protection locked="0"/>
    </xf>
    <xf numFmtId="3" fontId="0" fillId="33" borderId="65" xfId="69" applyNumberFormat="1" applyFont="1" applyFill="1" applyBorder="1" applyAlignment="1" applyProtection="1">
      <alignment horizontal="right"/>
      <protection locked="0"/>
    </xf>
    <xf numFmtId="3" fontId="0" fillId="33" borderId="50" xfId="69" applyNumberFormat="1" applyFont="1" applyFill="1" applyBorder="1" applyAlignment="1" applyProtection="1">
      <alignment horizontal="right"/>
      <protection locked="0"/>
    </xf>
    <xf numFmtId="3" fontId="0" fillId="33" borderId="66" xfId="69" applyNumberFormat="1" applyFont="1" applyFill="1" applyBorder="1" applyAlignment="1" applyProtection="1">
      <alignment horizontal="right"/>
      <protection locked="0"/>
    </xf>
    <xf numFmtId="3" fontId="0" fillId="33" borderId="67" xfId="69" applyNumberFormat="1" applyFont="1" applyFill="1" applyBorder="1" applyAlignment="1" applyProtection="1">
      <alignment horizontal="right"/>
      <protection locked="0"/>
    </xf>
    <xf numFmtId="3" fontId="0" fillId="33" borderId="67" xfId="69" applyNumberFormat="1" applyFont="1" applyFill="1" applyBorder="1" applyAlignment="1" applyProtection="1" quotePrefix="1">
      <alignment horizontal="right"/>
      <protection locked="0"/>
    </xf>
    <xf numFmtId="3" fontId="0" fillId="33" borderId="38" xfId="69" applyNumberFormat="1" applyFont="1" applyFill="1" applyBorder="1" applyAlignment="1" applyProtection="1" quotePrefix="1">
      <alignment horizontal="right"/>
      <protection locked="0"/>
    </xf>
    <xf numFmtId="3" fontId="10" fillId="33" borderId="67" xfId="69" applyNumberFormat="1" applyFont="1" applyFill="1" applyBorder="1" applyAlignment="1" applyProtection="1">
      <alignment horizontal="right"/>
      <protection locked="0"/>
    </xf>
    <xf numFmtId="3" fontId="10" fillId="33" borderId="38" xfId="69" applyNumberFormat="1" applyFont="1" applyFill="1" applyBorder="1" applyAlignment="1" applyProtection="1">
      <alignment horizontal="right"/>
      <protection locked="0"/>
    </xf>
    <xf numFmtId="3" fontId="3" fillId="0" borderId="0" xfId="69" applyNumberFormat="1" applyFont="1" applyFill="1" applyBorder="1" applyAlignment="1" applyProtection="1">
      <alignment horizontal="right"/>
      <protection locked="0"/>
    </xf>
    <xf numFmtId="3" fontId="25" fillId="33" borderId="67" xfId="69" applyNumberFormat="1" applyFont="1" applyFill="1" applyBorder="1" applyAlignment="1" applyProtection="1">
      <alignment horizontal="right"/>
      <protection locked="0"/>
    </xf>
    <xf numFmtId="3" fontId="25" fillId="33" borderId="38" xfId="69" applyNumberFormat="1" applyFont="1" applyFill="1" applyBorder="1" applyAlignment="1" applyProtection="1">
      <alignment horizontal="right"/>
      <protection locked="0"/>
    </xf>
    <xf numFmtId="3" fontId="10" fillId="0" borderId="33" xfId="69" applyNumberFormat="1" applyFont="1" applyFill="1" applyBorder="1" applyAlignment="1" applyProtection="1">
      <alignment horizontal="right"/>
      <protection locked="0"/>
    </xf>
    <xf numFmtId="3" fontId="5" fillId="0" borderId="34" xfId="69" applyNumberFormat="1" applyFont="1" applyFill="1" applyBorder="1" applyAlignment="1" applyProtection="1">
      <alignment horizontal="right"/>
      <protection locked="0"/>
    </xf>
    <xf numFmtId="3" fontId="10" fillId="0" borderId="34" xfId="69" applyNumberFormat="1" applyFont="1" applyFill="1" applyBorder="1" applyAlignment="1" applyProtection="1">
      <alignment horizontal="right"/>
      <protection locked="0"/>
    </xf>
    <xf numFmtId="3" fontId="0" fillId="0" borderId="0" xfId="69" applyNumberFormat="1" applyFont="1" applyFill="1" applyAlignment="1" applyProtection="1">
      <alignment horizontal="right"/>
      <protection locked="0"/>
    </xf>
    <xf numFmtId="3" fontId="0" fillId="0" borderId="23" xfId="69" applyNumberFormat="1" applyFont="1" applyFill="1" applyBorder="1" applyAlignment="1" applyProtection="1">
      <alignment horizontal="right"/>
      <protection locked="0"/>
    </xf>
    <xf numFmtId="3" fontId="3" fillId="34" borderId="68" xfId="69" applyNumberFormat="1" applyFont="1" applyFill="1" applyBorder="1" applyAlignment="1" applyProtection="1">
      <alignment horizontal="right"/>
      <protection locked="0"/>
    </xf>
    <xf numFmtId="3" fontId="0" fillId="0" borderId="25" xfId="69" applyNumberFormat="1" applyFont="1" applyFill="1" applyBorder="1" applyAlignment="1" applyProtection="1">
      <alignment horizontal="right"/>
      <protection locked="0"/>
    </xf>
    <xf numFmtId="3" fontId="0" fillId="0" borderId="10" xfId="69" applyNumberFormat="1" applyFont="1" applyFill="1" applyBorder="1" applyAlignment="1" applyProtection="1">
      <alignment horizontal="right"/>
      <protection locked="0"/>
    </xf>
    <xf numFmtId="3" fontId="0" fillId="33" borderId="63" xfId="69" applyNumberFormat="1" applyFont="1" applyFill="1" applyBorder="1" applyAlignment="1" applyProtection="1">
      <alignment/>
      <protection locked="0"/>
    </xf>
    <xf numFmtId="3" fontId="0" fillId="33" borderId="64" xfId="69" applyNumberFormat="1" applyFont="1" applyFill="1" applyBorder="1" applyAlignment="1" applyProtection="1">
      <alignment/>
      <protection locked="0"/>
    </xf>
    <xf numFmtId="3" fontId="0" fillId="33" borderId="65" xfId="69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6" xfId="69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6" xfId="69" applyNumberFormat="1" applyFont="1" applyFill="1" applyBorder="1" applyAlignment="1" applyProtection="1">
      <alignment/>
      <protection locked="0"/>
    </xf>
    <xf numFmtId="3" fontId="0" fillId="33" borderId="50" xfId="69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3" fillId="0" borderId="24" xfId="0" applyNumberFormat="1" applyFont="1" applyFill="1" applyBorder="1" applyAlignment="1" applyProtection="1">
      <alignment/>
      <protection locked="0"/>
    </xf>
    <xf numFmtId="3" fontId="17" fillId="33" borderId="66" xfId="69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65" fontId="8" fillId="0" borderId="0" xfId="69" applyNumberFormat="1" applyFont="1" applyFill="1" applyBorder="1" applyAlignment="1" applyProtection="1">
      <alignment horizontal="right"/>
      <protection/>
    </xf>
    <xf numFmtId="165" fontId="8" fillId="0" borderId="47" xfId="69" applyNumberFormat="1" applyFont="1" applyFill="1" applyBorder="1" applyAlignment="1" applyProtection="1">
      <alignment horizontal="right"/>
      <protection/>
    </xf>
    <xf numFmtId="165" fontId="8" fillId="0" borderId="0" xfId="69" applyNumberFormat="1" applyFont="1" applyFill="1" applyBorder="1" applyAlignment="1" applyProtection="1" quotePrefix="1">
      <alignment horizontal="right"/>
      <protection/>
    </xf>
    <xf numFmtId="165" fontId="14" fillId="0" borderId="0" xfId="69" applyNumberFormat="1" applyFont="1" applyFill="1" applyBorder="1" applyAlignment="1" applyProtection="1" quotePrefix="1">
      <alignment horizontal="right"/>
      <protection/>
    </xf>
    <xf numFmtId="165" fontId="14" fillId="0" borderId="0" xfId="69" applyNumberFormat="1" applyFont="1" applyFill="1" applyBorder="1" applyAlignment="1" applyProtection="1">
      <alignment horizontal="right"/>
      <protection/>
    </xf>
    <xf numFmtId="165" fontId="14" fillId="0" borderId="47" xfId="69" applyNumberFormat="1" applyFont="1" applyFill="1" applyBorder="1" applyAlignment="1" applyProtection="1">
      <alignment horizontal="right"/>
      <protection/>
    </xf>
    <xf numFmtId="165" fontId="8" fillId="0" borderId="47" xfId="69" applyNumberFormat="1" applyFont="1" applyFill="1" applyBorder="1" applyAlignment="1" applyProtection="1" quotePrefix="1">
      <alignment horizontal="right"/>
      <protection/>
    </xf>
    <xf numFmtId="3" fontId="30" fillId="35" borderId="78" xfId="69" applyNumberFormat="1" applyFont="1" applyFill="1" applyBorder="1" applyAlignment="1" applyProtection="1">
      <alignment horizontal="right"/>
      <protection/>
    </xf>
    <xf numFmtId="0" fontId="30" fillId="0" borderId="79" xfId="0" applyFont="1" applyFill="1" applyBorder="1" applyAlignment="1" applyProtection="1">
      <alignment horizontal="centerContinuous"/>
      <protection locked="0"/>
    </xf>
    <xf numFmtId="0" fontId="30" fillId="0" borderId="80" xfId="0" applyFont="1" applyFill="1" applyBorder="1" applyAlignment="1" applyProtection="1">
      <alignment horizontal="left"/>
      <protection/>
    </xf>
    <xf numFmtId="3" fontId="30" fillId="33" borderId="78" xfId="69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 horizontal="left"/>
      <protection/>
    </xf>
    <xf numFmtId="3" fontId="54" fillId="36" borderId="81" xfId="69" applyNumberFormat="1" applyFont="1" applyFill="1" applyBorder="1" applyAlignment="1" applyProtection="1">
      <alignment horizontal="right"/>
      <protection locked="0"/>
    </xf>
    <xf numFmtId="3" fontId="54" fillId="36" borderId="82" xfId="69" applyNumberFormat="1" applyFont="1" applyFill="1" applyBorder="1" applyAlignment="1" applyProtection="1">
      <alignment horizontal="right"/>
      <protection locked="0"/>
    </xf>
    <xf numFmtId="3" fontId="54" fillId="36" borderId="83" xfId="69" applyNumberFormat="1" applyFont="1" applyFill="1" applyBorder="1" applyAlignment="1" applyProtection="1">
      <alignment horizontal="right"/>
      <protection locked="0"/>
    </xf>
    <xf numFmtId="3" fontId="54" fillId="36" borderId="84" xfId="69" applyNumberFormat="1" applyFont="1" applyFill="1" applyBorder="1" applyAlignment="1" applyProtection="1">
      <alignment horizontal="right"/>
      <protection locked="0"/>
    </xf>
    <xf numFmtId="3" fontId="54" fillId="36" borderId="85" xfId="69" applyNumberFormat="1" applyFont="1" applyFill="1" applyBorder="1" applyAlignment="1" applyProtection="1">
      <alignment horizontal="right"/>
      <protection locked="0"/>
    </xf>
    <xf numFmtId="3" fontId="54" fillId="36" borderId="86" xfId="69" applyNumberFormat="1" applyFont="1" applyFill="1" applyBorder="1" applyAlignment="1" applyProtection="1">
      <alignment horizontal="right"/>
      <protection locked="0"/>
    </xf>
    <xf numFmtId="0" fontId="30" fillId="0" borderId="87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left"/>
      <protection/>
    </xf>
    <xf numFmtId="3" fontId="55" fillId="36" borderId="81" xfId="69" applyNumberFormat="1" applyFont="1" applyFill="1" applyBorder="1" applyAlignment="1" applyProtection="1">
      <alignment horizontal="right"/>
      <protection locked="0"/>
    </xf>
    <xf numFmtId="3" fontId="55" fillId="36" borderId="82" xfId="69" applyNumberFormat="1" applyFont="1" applyFill="1" applyBorder="1" applyAlignment="1" applyProtection="1">
      <alignment horizontal="right"/>
      <protection locked="0"/>
    </xf>
    <xf numFmtId="3" fontId="55" fillId="36" borderId="83" xfId="69" applyNumberFormat="1" applyFont="1" applyFill="1" applyBorder="1" applyAlignment="1" applyProtection="1">
      <alignment horizontal="right"/>
      <protection locked="0"/>
    </xf>
    <xf numFmtId="3" fontId="55" fillId="36" borderId="84" xfId="69" applyNumberFormat="1" applyFont="1" applyFill="1" applyBorder="1" applyAlignment="1" applyProtection="1">
      <alignment horizontal="right"/>
      <protection locked="0"/>
    </xf>
    <xf numFmtId="3" fontId="55" fillId="36" borderId="85" xfId="69" applyNumberFormat="1" applyFont="1" applyFill="1" applyBorder="1" applyAlignment="1" applyProtection="1">
      <alignment horizontal="right"/>
      <protection locked="0"/>
    </xf>
    <xf numFmtId="3" fontId="55" fillId="36" borderId="86" xfId="69" applyNumberFormat="1" applyFont="1" applyFill="1" applyBorder="1" applyAlignment="1" applyProtection="1">
      <alignment horizontal="right"/>
      <protection locked="0"/>
    </xf>
    <xf numFmtId="3" fontId="55" fillId="36" borderId="88" xfId="69" applyNumberFormat="1" applyFont="1" applyFill="1" applyBorder="1" applyAlignment="1" applyProtection="1">
      <alignment horizontal="right"/>
      <protection locked="0"/>
    </xf>
    <xf numFmtId="3" fontId="55" fillId="36" borderId="89" xfId="69" applyNumberFormat="1" applyFont="1" applyFill="1" applyBorder="1" applyAlignment="1" applyProtection="1">
      <alignment horizontal="right"/>
      <protection locked="0"/>
    </xf>
    <xf numFmtId="3" fontId="55" fillId="36" borderId="90" xfId="69" applyNumberFormat="1" applyFont="1" applyFill="1" applyBorder="1" applyAlignment="1" applyProtection="1">
      <alignment horizontal="right"/>
      <protection locked="0"/>
    </xf>
    <xf numFmtId="3" fontId="30" fillId="0" borderId="80" xfId="69" applyNumberFormat="1" applyFont="1" applyFill="1" applyBorder="1" applyAlignment="1" applyProtection="1">
      <alignment horizontal="right"/>
      <protection locked="0"/>
    </xf>
    <xf numFmtId="3" fontId="30" fillId="0" borderId="91" xfId="69" applyNumberFormat="1" applyFont="1" applyFill="1" applyBorder="1" applyAlignment="1" applyProtection="1">
      <alignment horizontal="right"/>
      <protection locked="0"/>
    </xf>
    <xf numFmtId="3" fontId="30" fillId="0" borderId="92" xfId="69" applyNumberFormat="1" applyFont="1" applyFill="1" applyBorder="1" applyAlignment="1" applyProtection="1">
      <alignment horizontal="right"/>
      <protection locked="0"/>
    </xf>
    <xf numFmtId="3" fontId="30" fillId="0" borderId="93" xfId="69" applyNumberFormat="1" applyFont="1" applyFill="1" applyBorder="1" applyAlignment="1" applyProtection="1">
      <alignment horizontal="right"/>
      <protection locked="0"/>
    </xf>
    <xf numFmtId="3" fontId="30" fillId="0" borderId="0" xfId="69" applyNumberFormat="1" applyFont="1" applyFill="1" applyBorder="1" applyAlignment="1" applyProtection="1">
      <alignment horizontal="right"/>
      <protection locked="0"/>
    </xf>
    <xf numFmtId="3" fontId="30" fillId="0" borderId="94" xfId="69" applyNumberFormat="1" applyFont="1" applyFill="1" applyBorder="1" applyAlignment="1" applyProtection="1">
      <alignment horizontal="right"/>
      <protection locked="0"/>
    </xf>
    <xf numFmtId="0" fontId="30" fillId="0" borderId="95" xfId="0" applyFont="1" applyFill="1" applyBorder="1" applyAlignment="1" applyProtection="1">
      <alignment horizontal="left"/>
      <protection/>
    </xf>
    <xf numFmtId="3" fontId="30" fillId="0" borderId="96" xfId="69" applyNumberFormat="1" applyFont="1" applyFill="1" applyBorder="1" applyAlignment="1" applyProtection="1">
      <alignment horizontal="right"/>
      <protection locked="0"/>
    </xf>
    <xf numFmtId="3" fontId="30" fillId="0" borderId="18" xfId="69" applyNumberFormat="1" applyFont="1" applyFill="1" applyBorder="1" applyAlignment="1" applyProtection="1">
      <alignment horizontal="right"/>
      <protection locked="0"/>
    </xf>
    <xf numFmtId="3" fontId="30" fillId="0" borderId="97" xfId="69" applyNumberFormat="1" applyFont="1" applyFill="1" applyBorder="1" applyAlignment="1" applyProtection="1">
      <alignment horizontal="right"/>
      <protection locked="0"/>
    </xf>
    <xf numFmtId="0" fontId="30" fillId="0" borderId="59" xfId="0" applyFont="1" applyFill="1" applyBorder="1" applyAlignment="1" applyProtection="1">
      <alignment/>
      <protection locked="0"/>
    </xf>
    <xf numFmtId="0" fontId="0" fillId="33" borderId="98" xfId="0" applyFont="1" applyFill="1" applyBorder="1" applyAlignment="1" applyProtection="1" quotePrefix="1">
      <alignment horizontal="center"/>
      <protection locked="0"/>
    </xf>
    <xf numFmtId="0" fontId="3" fillId="0" borderId="93" xfId="0" applyFont="1" applyFill="1" applyBorder="1" applyAlignment="1" applyProtection="1">
      <alignment/>
      <protection locked="0"/>
    </xf>
    <xf numFmtId="0" fontId="3" fillId="0" borderId="9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3" fillId="33" borderId="78" xfId="69" applyNumberFormat="1" applyFont="1" applyFill="1" applyBorder="1" applyAlignment="1" applyProtection="1">
      <alignment horizontal="right"/>
      <protection locked="0"/>
    </xf>
    <xf numFmtId="0" fontId="3" fillId="0" borderId="79" xfId="0" applyFont="1" applyFill="1" applyBorder="1" applyAlignment="1" applyProtection="1">
      <alignment horizontal="centerContinuous"/>
      <protection locked="0"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5" fillId="34" borderId="78" xfId="69" applyNumberFormat="1" applyFont="1" applyFill="1" applyBorder="1" applyAlignment="1" applyProtection="1">
      <alignment horizontal="right"/>
      <protection locked="0"/>
    </xf>
    <xf numFmtId="0" fontId="3" fillId="34" borderId="79" xfId="0" applyFont="1" applyFill="1" applyBorder="1" applyAlignment="1" applyProtection="1">
      <alignment horizontal="centerContinuous"/>
      <protection locked="0"/>
    </xf>
    <xf numFmtId="3" fontId="3" fillId="0" borderId="93" xfId="69" applyNumberFormat="1" applyFont="1" applyFill="1" applyBorder="1" applyAlignment="1" applyProtection="1">
      <alignment horizontal="right"/>
      <protection locked="0"/>
    </xf>
    <xf numFmtId="3" fontId="3" fillId="0" borderId="94" xfId="69" applyNumberFormat="1" applyFont="1" applyFill="1" applyBorder="1" applyAlignment="1" applyProtection="1">
      <alignment horizontal="right"/>
      <protection locked="0"/>
    </xf>
    <xf numFmtId="0" fontId="3" fillId="0" borderId="100" xfId="0" applyFont="1" applyFill="1" applyBorder="1" applyAlignment="1" applyProtection="1">
      <alignment horizontal="centerContinuous"/>
      <protection locked="0"/>
    </xf>
    <xf numFmtId="3" fontId="0" fillId="0" borderId="93" xfId="69" applyNumberFormat="1" applyFont="1" applyFill="1" applyBorder="1" applyAlignment="1" applyProtection="1">
      <alignment horizontal="right"/>
      <protection locked="0"/>
    </xf>
    <xf numFmtId="3" fontId="0" fillId="0" borderId="0" xfId="69" applyNumberFormat="1" applyFont="1" applyFill="1" applyBorder="1" applyAlignment="1" applyProtection="1">
      <alignment horizontal="right"/>
      <protection locked="0"/>
    </xf>
    <xf numFmtId="3" fontId="0" fillId="0" borderId="94" xfId="69" applyNumberFormat="1" applyFont="1" applyFill="1" applyBorder="1" applyAlignment="1" applyProtection="1">
      <alignment horizontal="right"/>
      <protection locked="0"/>
    </xf>
    <xf numFmtId="3" fontId="3" fillId="0" borderId="96" xfId="69" applyNumberFormat="1" applyFont="1" applyFill="1" applyBorder="1" applyAlignment="1" applyProtection="1">
      <alignment horizontal="right"/>
      <protection locked="0"/>
    </xf>
    <xf numFmtId="3" fontId="3" fillId="0" borderId="18" xfId="69" applyNumberFormat="1" applyFont="1" applyFill="1" applyBorder="1" applyAlignment="1" applyProtection="1">
      <alignment horizontal="right"/>
      <protection locked="0"/>
    </xf>
    <xf numFmtId="3" fontId="3" fillId="0" borderId="97" xfId="69" applyNumberFormat="1" applyFont="1" applyFill="1" applyBorder="1" applyAlignment="1" applyProtection="1">
      <alignment horizontal="right"/>
      <protection locked="0"/>
    </xf>
    <xf numFmtId="0" fontId="0" fillId="0" borderId="101" xfId="0" applyFont="1" applyFill="1" applyBorder="1" applyAlignment="1" applyProtection="1">
      <alignment horizontal="left"/>
      <protection/>
    </xf>
    <xf numFmtId="0" fontId="17" fillId="0" borderId="101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0" fillId="0" borderId="104" xfId="0" applyFont="1" applyFill="1" applyBorder="1" applyAlignment="1" applyProtection="1">
      <alignment horizontal="left"/>
      <protection/>
    </xf>
    <xf numFmtId="0" fontId="17" fillId="0" borderId="104" xfId="0" applyFont="1" applyFill="1" applyBorder="1" applyAlignment="1" applyProtection="1">
      <alignment horizontal="left"/>
      <protection locked="0"/>
    </xf>
    <xf numFmtId="3" fontId="3" fillId="34" borderId="78" xfId="69" applyNumberFormat="1" applyFont="1" applyFill="1" applyBorder="1" applyAlignment="1" applyProtection="1">
      <alignment horizontal="right"/>
      <protection locked="0"/>
    </xf>
    <xf numFmtId="0" fontId="3" fillId="0" borderId="105" xfId="0" applyFont="1" applyFill="1" applyBorder="1" applyAlignment="1" applyProtection="1">
      <alignment/>
      <protection locked="0"/>
    </xf>
    <xf numFmtId="0" fontId="39" fillId="0" borderId="98" xfId="0" applyFont="1" applyFill="1" applyBorder="1" applyAlignment="1" applyProtection="1" quotePrefix="1">
      <alignment horizontal="center"/>
      <protection locked="0"/>
    </xf>
    <xf numFmtId="0" fontId="3" fillId="0" borderId="78" xfId="0" applyFont="1" applyFill="1" applyBorder="1" applyAlignment="1" applyProtection="1">
      <alignment/>
      <protection locked="0"/>
    </xf>
    <xf numFmtId="3" fontId="3" fillId="33" borderId="106" xfId="69" applyNumberFormat="1" applyFont="1" applyFill="1" applyBorder="1" applyAlignment="1" applyProtection="1">
      <alignment horizontal="right"/>
      <protection locked="0"/>
    </xf>
    <xf numFmtId="0" fontId="3" fillId="0" borderId="106" xfId="0" applyFont="1" applyFill="1" applyBorder="1" applyAlignment="1" applyProtection="1">
      <alignment/>
      <protection locked="0"/>
    </xf>
    <xf numFmtId="3" fontId="3" fillId="0" borderId="80" xfId="69" applyNumberFormat="1" applyFont="1" applyFill="1" applyBorder="1" applyAlignment="1" applyProtection="1">
      <alignment horizontal="right"/>
      <protection locked="0"/>
    </xf>
    <xf numFmtId="3" fontId="3" fillId="0" borderId="91" xfId="69" applyNumberFormat="1" applyFont="1" applyFill="1" applyBorder="1" applyAlignment="1" applyProtection="1">
      <alignment horizontal="right"/>
      <protection locked="0"/>
    </xf>
    <xf numFmtId="0" fontId="3" fillId="0" borderId="92" xfId="0" applyFont="1" applyFill="1" applyBorder="1" applyAlignment="1" applyProtection="1">
      <alignment/>
      <protection locked="0"/>
    </xf>
    <xf numFmtId="0" fontId="3" fillId="0" borderId="97" xfId="0" applyFont="1" applyFill="1" applyBorder="1" applyAlignment="1" applyProtection="1">
      <alignment/>
      <protection locked="0"/>
    </xf>
    <xf numFmtId="0" fontId="30" fillId="0" borderId="107" xfId="0" applyFont="1" applyFill="1" applyBorder="1" applyAlignment="1" applyProtection="1">
      <alignment horizontal="left"/>
      <protection/>
    </xf>
    <xf numFmtId="3" fontId="30" fillId="33" borderId="108" xfId="69" applyNumberFormat="1" applyFont="1" applyFill="1" applyBorder="1" applyAlignment="1" applyProtection="1">
      <alignment horizontal="right"/>
      <protection locked="0"/>
    </xf>
    <xf numFmtId="0" fontId="30" fillId="0" borderId="109" xfId="0" applyFont="1" applyFill="1" applyBorder="1" applyAlignment="1" applyProtection="1">
      <alignment horizontal="centerContinuous"/>
      <protection locked="0"/>
    </xf>
    <xf numFmtId="0" fontId="30" fillId="0" borderId="110" xfId="0" applyFont="1" applyFill="1" applyBorder="1" applyAlignment="1" applyProtection="1">
      <alignment horizontal="centerContinuous"/>
      <protection locked="0"/>
    </xf>
    <xf numFmtId="3" fontId="3" fillId="0" borderId="17" xfId="69" applyNumberFormat="1" applyFont="1" applyFill="1" applyBorder="1" applyAlignment="1" applyProtection="1">
      <alignment horizontal="right"/>
      <protection locked="0"/>
    </xf>
    <xf numFmtId="3" fontId="3" fillId="0" borderId="111" xfId="69" applyNumberFormat="1" applyFont="1" applyFill="1" applyBorder="1" applyAlignment="1" applyProtection="1">
      <alignment horizontal="right"/>
      <protection locked="0"/>
    </xf>
    <xf numFmtId="3" fontId="30" fillId="35" borderId="92" xfId="69" applyNumberFormat="1" applyFont="1" applyFill="1" applyBorder="1" applyAlignment="1" applyProtection="1">
      <alignment horizontal="right"/>
      <protection/>
    </xf>
    <xf numFmtId="0" fontId="25" fillId="0" borderId="112" xfId="0" applyFont="1" applyFill="1" applyBorder="1" applyAlignment="1" applyProtection="1">
      <alignment horizontal="left"/>
      <protection/>
    </xf>
    <xf numFmtId="0" fontId="17" fillId="0" borderId="111" xfId="0" applyFont="1" applyFill="1" applyBorder="1" applyAlignment="1" applyProtection="1">
      <alignment horizontal="left"/>
      <protection/>
    </xf>
    <xf numFmtId="0" fontId="56" fillId="0" borderId="0" xfId="0" applyFont="1" applyFill="1" applyAlignment="1" applyProtection="1">
      <alignment/>
      <protection/>
    </xf>
    <xf numFmtId="49" fontId="8" fillId="33" borderId="62" xfId="0" applyNumberFormat="1" applyFont="1" applyFill="1" applyBorder="1" applyAlignment="1" applyProtection="1">
      <alignment horizontal="center"/>
      <protection locked="0"/>
    </xf>
    <xf numFmtId="0" fontId="43" fillId="36" borderId="0" xfId="0" applyFont="1" applyFill="1" applyBorder="1" applyAlignment="1" applyProtection="1">
      <alignment/>
      <protection locked="0"/>
    </xf>
    <xf numFmtId="0" fontId="43" fillId="36" borderId="0" xfId="0" applyFont="1" applyFill="1" applyBorder="1" applyAlignment="1" applyProtection="1">
      <alignment/>
      <protection locked="0"/>
    </xf>
    <xf numFmtId="14" fontId="43" fillId="36" borderId="0" xfId="0" applyNumberFormat="1" applyFont="1" applyFill="1" applyBorder="1" applyAlignment="1" applyProtection="1">
      <alignment/>
      <protection locked="0"/>
    </xf>
    <xf numFmtId="14" fontId="8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 locked="0"/>
    </xf>
    <xf numFmtId="0" fontId="3" fillId="34" borderId="37" xfId="0" applyFont="1" applyFill="1" applyBorder="1" applyAlignment="1" applyProtection="1">
      <alignment horizontal="centerContinuous"/>
      <protection locked="0"/>
    </xf>
    <xf numFmtId="0" fontId="3" fillId="34" borderId="15" xfId="0" applyFont="1" applyFill="1" applyBorder="1" applyAlignment="1" applyProtection="1">
      <alignment horizontal="centerContinuous"/>
      <protection locked="0"/>
    </xf>
    <xf numFmtId="0" fontId="3" fillId="0" borderId="37" xfId="0" applyFont="1" applyFill="1" applyBorder="1" applyAlignment="1" applyProtection="1">
      <alignment horizontal="centerContinuous"/>
      <protection locked="0"/>
    </xf>
    <xf numFmtId="3" fontId="3" fillId="33" borderId="78" xfId="70" applyNumberFormat="1" applyFont="1" applyFill="1" applyBorder="1" applyAlignment="1" applyProtection="1">
      <alignment horizontal="right"/>
      <protection locked="0"/>
    </xf>
    <xf numFmtId="3" fontId="3" fillId="33" borderId="106" xfId="70" applyNumberFormat="1" applyFont="1" applyFill="1" applyBorder="1" applyAlignment="1" applyProtection="1">
      <alignment horizontal="right"/>
      <protection locked="0"/>
    </xf>
    <xf numFmtId="3" fontId="3" fillId="34" borderId="78" xfId="70" applyNumberFormat="1" applyFont="1" applyFill="1" applyBorder="1" applyAlignment="1" applyProtection="1">
      <alignment horizontal="right"/>
      <protection locked="0"/>
    </xf>
    <xf numFmtId="3" fontId="3" fillId="0" borderId="91" xfId="70" applyNumberFormat="1" applyFont="1" applyFill="1" applyBorder="1" applyAlignment="1" applyProtection="1">
      <alignment horizontal="right"/>
      <protection locked="0"/>
    </xf>
    <xf numFmtId="3" fontId="3" fillId="34" borderId="91" xfId="70" applyNumberFormat="1" applyFont="1" applyFill="1" applyBorder="1" applyAlignment="1" applyProtection="1">
      <alignment horizontal="right"/>
      <protection locked="0"/>
    </xf>
    <xf numFmtId="3" fontId="3" fillId="0" borderId="18" xfId="70" applyNumberFormat="1" applyFont="1" applyFill="1" applyBorder="1" applyAlignment="1" applyProtection="1">
      <alignment horizontal="right"/>
      <protection locked="0"/>
    </xf>
    <xf numFmtId="3" fontId="10" fillId="33" borderId="67" xfId="70" applyNumberFormat="1" applyFont="1" applyFill="1" applyBorder="1" applyAlignment="1" applyProtection="1">
      <alignment horizontal="right"/>
      <protection locked="0"/>
    </xf>
    <xf numFmtId="3" fontId="0" fillId="33" borderId="67" xfId="70" applyNumberFormat="1" applyFont="1" applyFill="1" applyBorder="1" applyAlignment="1" applyProtection="1" quotePrefix="1">
      <alignment horizontal="right"/>
      <protection locked="0"/>
    </xf>
    <xf numFmtId="3" fontId="3" fillId="33" borderId="78" xfId="69" applyNumberFormat="1" applyFont="1" applyFill="1" applyBorder="1" applyAlignment="1" applyProtection="1">
      <alignment horizontal="right"/>
      <protection locked="0"/>
    </xf>
    <xf numFmtId="0" fontId="3" fillId="34" borderId="79" xfId="0" applyFont="1" applyFill="1" applyBorder="1" applyAlignment="1" applyProtection="1">
      <alignment horizontal="centerContinuous"/>
      <protection locked="0"/>
    </xf>
    <xf numFmtId="0" fontId="3" fillId="0" borderId="79" xfId="0" applyFont="1" applyFill="1" applyBorder="1" applyAlignment="1" applyProtection="1">
      <alignment horizontal="centerContinuous"/>
      <protection locked="0"/>
    </xf>
    <xf numFmtId="0" fontId="3" fillId="34" borderId="79" xfId="0" applyFont="1" applyFill="1" applyBorder="1" applyAlignment="1" applyProtection="1">
      <alignment horizontal="center"/>
      <protection locked="0"/>
    </xf>
    <xf numFmtId="0" fontId="3" fillId="34" borderId="79" xfId="99" applyFont="1" applyFill="1" applyBorder="1" applyAlignment="1" applyProtection="1">
      <alignment horizontal="centerContinuous"/>
      <protection locked="0"/>
    </xf>
    <xf numFmtId="0" fontId="3" fillId="34" borderId="79" xfId="99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>
      <alignment horizontal="left" wrapText="1"/>
    </xf>
    <xf numFmtId="0" fontId="3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3" xfId="0" applyFont="1" applyFill="1" applyBorder="1" applyAlignment="1" applyProtection="1">
      <alignment horizontal="center" wrapText="1"/>
      <protection/>
    </xf>
  </cellXfs>
  <cellStyles count="12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Comma_3. ja 4. GL-ajo 12-2004 TULOS+TASE-TP2004-versio 10.1.2005" xfId="66"/>
    <cellStyle name="Currency [0]_3. ja 4. GL-ajo 12-2004 TULOS+TASE-TP2004-versio 10.1.2005" xfId="67"/>
    <cellStyle name="Currency_3. ja 4. GL-ajo 12-2004 TULOS+TASE-TP2004-versio 10.1.2005" xfId="68"/>
    <cellStyle name="Comma" xfId="69"/>
    <cellStyle name="Erotin 2" xfId="70"/>
    <cellStyle name="Erotin 2 2" xfId="71"/>
    <cellStyle name="Erotin 2 3" xfId="72"/>
    <cellStyle name="Erotin 3" xfId="73"/>
    <cellStyle name="Erotin 4" xfId="74"/>
    <cellStyle name="Erotin 5" xfId="75"/>
    <cellStyle name="Euro" xfId="76"/>
    <cellStyle name="Explanatory Text" xfId="77"/>
    <cellStyle name="Följde hyperlänken" xfId="78"/>
    <cellStyle name="Good" xfId="79"/>
    <cellStyle name="Heading 1" xfId="80"/>
    <cellStyle name="Heading 2" xfId="81"/>
    <cellStyle name="Heading 3" xfId="82"/>
    <cellStyle name="Heading 4" xfId="83"/>
    <cellStyle name="Huomautus" xfId="84"/>
    <cellStyle name="Huono" xfId="85"/>
    <cellStyle name="Hyperlinkki 2" xfId="86"/>
    <cellStyle name="Hyperlänk" xfId="87"/>
    <cellStyle name="Hyvä" xfId="88"/>
    <cellStyle name="Input" xfId="89"/>
    <cellStyle name="Laskenta" xfId="90"/>
    <cellStyle name="Linked Cell" xfId="91"/>
    <cellStyle name="Linkitetty solu" xfId="92"/>
    <cellStyle name="Neutraali" xfId="93"/>
    <cellStyle name="Neutral" xfId="94"/>
    <cellStyle name="Normaali 10" xfId="95"/>
    <cellStyle name="Normaali 10 2" xfId="96"/>
    <cellStyle name="Normaali 11" xfId="97"/>
    <cellStyle name="Normaali 2" xfId="98"/>
    <cellStyle name="Normaali 2 2" xfId="99"/>
    <cellStyle name="Normaali 2 2 2" xfId="100"/>
    <cellStyle name="Normaali 2 3" xfId="101"/>
    <cellStyle name="Normaali 3" xfId="102"/>
    <cellStyle name="Normaali 3 2" xfId="103"/>
    <cellStyle name="Normaali 3 3" xfId="104"/>
    <cellStyle name="Normaali 4" xfId="105"/>
    <cellStyle name="Normaali 4 2" xfId="106"/>
    <cellStyle name="Normaali 4 3" xfId="107"/>
    <cellStyle name="Normaali 5" xfId="108"/>
    <cellStyle name="Normaali 5 2" xfId="109"/>
    <cellStyle name="Normaali 6" xfId="110"/>
    <cellStyle name="Normaali 6 2" xfId="111"/>
    <cellStyle name="Normaali 7" xfId="112"/>
    <cellStyle name="Normaali 7 2" xfId="113"/>
    <cellStyle name="Normaali 8" xfId="114"/>
    <cellStyle name="Normaali 8 2" xfId="115"/>
    <cellStyle name="Normaali 9" xfId="116"/>
    <cellStyle name="Normaali 9 2" xfId="117"/>
    <cellStyle name="Normal_TAB2" xfId="118"/>
    <cellStyle name="Note" xfId="119"/>
    <cellStyle name="Otsikko" xfId="120"/>
    <cellStyle name="Otsikko 1" xfId="121"/>
    <cellStyle name="Otsikko 2" xfId="122"/>
    <cellStyle name="Otsikko 3" xfId="123"/>
    <cellStyle name="Otsikko 4" xfId="124"/>
    <cellStyle name="Output" xfId="125"/>
    <cellStyle name="Pilkku_liite 15" xfId="126"/>
    <cellStyle name="Percent" xfId="127"/>
    <cellStyle name="Prosentti 2" xfId="128"/>
    <cellStyle name="Comma [0]" xfId="129"/>
    <cellStyle name="Currency [0]" xfId="130"/>
    <cellStyle name="Selittävä teksti" xfId="131"/>
    <cellStyle name="Summa" xfId="132"/>
    <cellStyle name="Syöttö" xfId="133"/>
    <cellStyle name="Tarkistussolu" xfId="134"/>
    <cellStyle name="Title" xfId="135"/>
    <cellStyle name="Total" xfId="136"/>
    <cellStyle name="Tulostus" xfId="137"/>
    <cellStyle name="Currency" xfId="138"/>
    <cellStyle name="Warning Text" xfId="139"/>
    <cellStyle name="Varoitusteksti" xfId="140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65" zoomScaleNormal="65" zoomScalePageLayoutView="0" colorId="22" workbookViewId="0" topLeftCell="A1">
      <selection activeCell="A1" sqref="A1"/>
    </sheetView>
  </sheetViews>
  <sheetFormatPr defaultColWidth="9.77734375" defaultRowHeight="15"/>
  <cols>
    <col min="1" max="1" width="9.77734375" style="172" customWidth="1"/>
    <col min="2" max="2" width="3.77734375" style="172" customWidth="1"/>
    <col min="3" max="3" width="54.10546875" style="172" customWidth="1"/>
    <col min="4" max="4" width="10.99609375" style="172" customWidth="1"/>
    <col min="5" max="6" width="10.77734375" style="172" customWidth="1"/>
    <col min="7" max="8" width="10.6640625" style="172" customWidth="1"/>
    <col min="9" max="9" width="13.4453125" style="172" customWidth="1"/>
    <col min="10" max="10" width="60.77734375" style="172" customWidth="1"/>
    <col min="11" max="11" width="5.3359375" style="172" customWidth="1"/>
    <col min="12" max="12" width="0.9921875" style="172" customWidth="1"/>
    <col min="13" max="13" width="0.55078125" style="172" customWidth="1"/>
    <col min="14" max="14" width="9.77734375" style="172" customWidth="1"/>
    <col min="15" max="15" width="40.77734375" style="172" customWidth="1"/>
    <col min="16" max="16384" width="9.77734375" style="172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57" t="s">
        <v>573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3"/>
    </row>
    <row r="3" spans="2:12" ht="41.25">
      <c r="B3" s="17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4"/>
      <c r="C4" s="16" t="s">
        <v>570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4"/>
      <c r="C5" s="16" t="s">
        <v>136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4"/>
      <c r="C6" s="17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4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4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4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4"/>
      <c r="C10" s="16" t="s">
        <v>207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4"/>
      <c r="G11" s="4"/>
      <c r="H11" s="4"/>
      <c r="I11" s="154"/>
      <c r="J11" s="154"/>
      <c r="K11" s="4"/>
      <c r="L11" s="4"/>
    </row>
    <row r="12" spans="2:12" ht="39.75">
      <c r="B12" s="174"/>
      <c r="G12" s="306"/>
      <c r="H12" s="4"/>
      <c r="I12" s="4"/>
      <c r="J12" s="4"/>
      <c r="K12" s="4"/>
      <c r="L12" s="4"/>
    </row>
    <row r="13" spans="2:12" ht="33.75">
      <c r="B13" s="174"/>
      <c r="C13" s="5"/>
      <c r="E13" s="459" t="s">
        <v>583</v>
      </c>
      <c r="F13" s="459"/>
      <c r="G13" s="459"/>
      <c r="H13" s="459"/>
      <c r="I13" s="459"/>
      <c r="J13" s="15"/>
      <c r="K13" s="4"/>
      <c r="L13" s="4"/>
    </row>
    <row r="14" spans="2:12" ht="33.75">
      <c r="B14" s="174"/>
      <c r="C14" s="5"/>
      <c r="E14" s="460" t="s">
        <v>622</v>
      </c>
      <c r="F14" s="461"/>
      <c r="G14" s="460"/>
      <c r="H14" s="460"/>
      <c r="I14" s="460"/>
      <c r="J14" s="314" t="s">
        <v>552</v>
      </c>
      <c r="K14" s="4"/>
      <c r="L14" s="4"/>
    </row>
    <row r="15" spans="2:7" ht="31.5">
      <c r="B15" s="174"/>
      <c r="C15" s="6"/>
      <c r="E15" s="155" t="s">
        <v>125</v>
      </c>
      <c r="G15" s="156"/>
    </row>
    <row r="16" spans="2:7" ht="31.5">
      <c r="B16" s="174"/>
      <c r="C16" s="6"/>
      <c r="D16" s="155"/>
      <c r="G16" s="156"/>
    </row>
    <row r="17" spans="2:10" ht="23.25">
      <c r="B17" s="174"/>
      <c r="C17" s="7" t="s">
        <v>114</v>
      </c>
      <c r="D17" s="7"/>
      <c r="E17" s="315"/>
      <c r="F17" s="315"/>
      <c r="G17" s="315"/>
      <c r="H17" s="315"/>
      <c r="I17" s="315"/>
      <c r="J17" s="315"/>
    </row>
    <row r="18" spans="2:10" ht="23.25">
      <c r="B18" s="174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81" t="s">
        <v>115</v>
      </c>
      <c r="D19" s="481"/>
      <c r="E19" s="481"/>
      <c r="F19" s="481"/>
      <c r="G19" s="481"/>
      <c r="H19" s="481"/>
      <c r="I19" s="481"/>
      <c r="J19" s="481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81"/>
      <c r="D20" s="481"/>
      <c r="E20" s="481"/>
      <c r="F20" s="481"/>
      <c r="G20" s="481"/>
      <c r="H20" s="481"/>
      <c r="I20" s="481"/>
      <c r="J20" s="481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81" t="s">
        <v>116</v>
      </c>
      <c r="D22" s="481"/>
      <c r="E22" s="481"/>
      <c r="F22" s="481"/>
      <c r="G22" s="481"/>
      <c r="H22" s="481"/>
      <c r="I22" s="481"/>
      <c r="J22" s="481"/>
    </row>
    <row r="23" spans="1:10" ht="23.25" customHeight="1">
      <c r="A23" s="8"/>
      <c r="C23" s="481"/>
      <c r="D23" s="481"/>
      <c r="E23" s="481"/>
      <c r="F23" s="481"/>
      <c r="G23" s="481"/>
      <c r="H23" s="481"/>
      <c r="I23" s="481"/>
      <c r="J23" s="481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2" t="s">
        <v>560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2" t="s">
        <v>108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2" t="s">
        <v>581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23.25">
      <c r="A31" s="8"/>
      <c r="B31" s="9"/>
      <c r="C31" s="152" t="s">
        <v>582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6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70" zoomScaleNormal="70" zoomScalePageLayoutView="0" colorId="22" workbookViewId="0" topLeftCell="B1">
      <selection activeCell="C7" sqref="C7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7" t="s">
        <v>573</v>
      </c>
    </row>
    <row r="2" spans="1:11" ht="18">
      <c r="A2" s="34"/>
      <c r="B2" s="111" t="s">
        <v>45</v>
      </c>
      <c r="C2" s="44" t="s">
        <v>572</v>
      </c>
      <c r="D2" s="237"/>
      <c r="K2" s="212"/>
    </row>
    <row r="3" spans="1:11" ht="18">
      <c r="A3" s="34"/>
      <c r="B3" s="111"/>
      <c r="C3" s="44" t="s">
        <v>84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86" t="s">
        <v>2</v>
      </c>
      <c r="F6" s="486"/>
      <c r="G6" s="27"/>
      <c r="H6" s="257"/>
      <c r="I6" s="267"/>
    </row>
    <row r="7" spans="1:9" ht="15.75">
      <c r="A7" s="114"/>
      <c r="B7" s="57"/>
      <c r="C7" s="227" t="s">
        <v>584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15/04/2013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480</v>
      </c>
      <c r="B10" s="57"/>
      <c r="C10" s="115" t="s">
        <v>112</v>
      </c>
      <c r="D10" s="335">
        <v>1181</v>
      </c>
      <c r="E10" s="335">
        <v>354</v>
      </c>
      <c r="F10" s="335">
        <v>1073</v>
      </c>
      <c r="G10" s="336">
        <v>2094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481</v>
      </c>
      <c r="B12" s="116"/>
      <c r="C12" s="455" t="s">
        <v>141</v>
      </c>
      <c r="D12" s="454">
        <f>IF(AND(D13="M",D14="M",D15="M",D22="M",D27="M"),"M",D13+D14+D15+D22+D27)</f>
        <v>330</v>
      </c>
      <c r="E12" s="454">
        <f>IF(AND(E13="M",E14="M",E15="M",E22="M",E27="M"),"M",E13+E14+E15+E22+E27)</f>
        <v>131</v>
      </c>
      <c r="F12" s="454">
        <f>IF(AND(F13="M",F14="M",F15="M",F22="M",F27="M"),"M",F13+F14+F15+F22+F27)</f>
        <v>41</v>
      </c>
      <c r="G12" s="454">
        <f>IF(AND(G13="M",G14="M",G15="M",G22="M",G27="M"),"M",G13+G14+G15+G22+G27)</f>
        <v>-92</v>
      </c>
      <c r="H12" s="379"/>
      <c r="I12" s="288"/>
    </row>
    <row r="13" spans="1:9" s="223" customFormat="1" ht="16.5" customHeight="1">
      <c r="A13" s="307" t="s">
        <v>482</v>
      </c>
      <c r="B13" s="117"/>
      <c r="C13" s="380" t="s">
        <v>86</v>
      </c>
      <c r="D13" s="381">
        <v>230</v>
      </c>
      <c r="E13" s="381">
        <v>564</v>
      </c>
      <c r="F13" s="381">
        <v>288</v>
      </c>
      <c r="G13" s="381">
        <v>131</v>
      </c>
      <c r="H13" s="379"/>
      <c r="I13" s="288"/>
    </row>
    <row r="14" spans="1:9" s="223" customFormat="1" ht="16.5" customHeight="1">
      <c r="A14" s="307" t="s">
        <v>483</v>
      </c>
      <c r="B14" s="117"/>
      <c r="C14" s="380" t="s">
        <v>96</v>
      </c>
      <c r="D14" s="381">
        <v>-345</v>
      </c>
      <c r="E14" s="381">
        <v>-6</v>
      </c>
      <c r="F14" s="381">
        <v>-442</v>
      </c>
      <c r="G14" s="381">
        <v>-385</v>
      </c>
      <c r="H14" s="379"/>
      <c r="I14" s="288"/>
    </row>
    <row r="15" spans="1:9" s="223" customFormat="1" ht="16.5" customHeight="1">
      <c r="A15" s="307" t="s">
        <v>484</v>
      </c>
      <c r="B15" s="117"/>
      <c r="C15" s="380" t="s">
        <v>46</v>
      </c>
      <c r="D15" s="381">
        <v>153</v>
      </c>
      <c r="E15" s="381">
        <v>930</v>
      </c>
      <c r="F15" s="381">
        <v>47</v>
      </c>
      <c r="G15" s="381">
        <v>32</v>
      </c>
      <c r="H15" s="379"/>
      <c r="I15" s="288"/>
    </row>
    <row r="16" spans="1:9" s="223" customFormat="1" ht="16.5" customHeight="1">
      <c r="A16" s="307" t="s">
        <v>485</v>
      </c>
      <c r="B16" s="117"/>
      <c r="C16" s="382" t="s">
        <v>78</v>
      </c>
      <c r="D16" s="383">
        <v>237</v>
      </c>
      <c r="E16" s="384">
        <v>1196</v>
      </c>
      <c r="F16" s="384">
        <v>370</v>
      </c>
      <c r="G16" s="385">
        <v>558</v>
      </c>
      <c r="H16" s="379"/>
      <c r="I16" s="288"/>
    </row>
    <row r="17" spans="1:9" s="223" customFormat="1" ht="16.5" customHeight="1">
      <c r="A17" s="307" t="s">
        <v>486</v>
      </c>
      <c r="B17" s="117"/>
      <c r="C17" s="382" t="s">
        <v>79</v>
      </c>
      <c r="D17" s="386">
        <v>-84</v>
      </c>
      <c r="E17" s="387">
        <v>-266</v>
      </c>
      <c r="F17" s="387">
        <v>-323</v>
      </c>
      <c r="G17" s="388">
        <v>-526</v>
      </c>
      <c r="H17" s="379"/>
      <c r="I17" s="288"/>
    </row>
    <row r="18" spans="1:9" s="223" customFormat="1" ht="16.5" customHeight="1">
      <c r="A18" s="307" t="s">
        <v>487</v>
      </c>
      <c r="B18" s="117"/>
      <c r="C18" s="389" t="s">
        <v>133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488</v>
      </c>
      <c r="B19" s="117"/>
      <c r="C19" s="389" t="s">
        <v>127</v>
      </c>
      <c r="D19" s="381">
        <v>153</v>
      </c>
      <c r="E19" s="381">
        <v>930</v>
      </c>
      <c r="F19" s="381">
        <v>47</v>
      </c>
      <c r="G19" s="381">
        <v>32</v>
      </c>
      <c r="H19" s="379"/>
      <c r="I19" s="288"/>
    </row>
    <row r="20" spans="1:9" s="223" customFormat="1" ht="16.5" customHeight="1">
      <c r="A20" s="307" t="s">
        <v>489</v>
      </c>
      <c r="B20" s="117"/>
      <c r="C20" s="390" t="s">
        <v>123</v>
      </c>
      <c r="D20" s="391">
        <v>237</v>
      </c>
      <c r="E20" s="392">
        <v>1196</v>
      </c>
      <c r="F20" s="392">
        <v>370</v>
      </c>
      <c r="G20" s="393">
        <v>558</v>
      </c>
      <c r="H20" s="379"/>
      <c r="I20" s="288"/>
    </row>
    <row r="21" spans="1:9" s="223" customFormat="1" ht="16.5" customHeight="1">
      <c r="A21" s="307" t="s">
        <v>490</v>
      </c>
      <c r="B21" s="117"/>
      <c r="C21" s="390" t="s">
        <v>124</v>
      </c>
      <c r="D21" s="394">
        <v>-84</v>
      </c>
      <c r="E21" s="395">
        <v>-266</v>
      </c>
      <c r="F21" s="395">
        <v>-323</v>
      </c>
      <c r="G21" s="396">
        <v>-526</v>
      </c>
      <c r="H21" s="379"/>
      <c r="I21" s="288"/>
    </row>
    <row r="22" spans="1:9" s="223" customFormat="1" ht="16.5" customHeight="1">
      <c r="A22" s="307" t="s">
        <v>491</v>
      </c>
      <c r="B22" s="117"/>
      <c r="C22" s="380" t="s">
        <v>47</v>
      </c>
      <c r="D22" s="381">
        <v>363</v>
      </c>
      <c r="E22" s="381">
        <v>-1464</v>
      </c>
      <c r="F22" s="381">
        <v>45</v>
      </c>
      <c r="G22" s="381">
        <v>115</v>
      </c>
      <c r="H22" s="379"/>
      <c r="I22" s="288"/>
    </row>
    <row r="23" spans="1:9" s="223" customFormat="1" ht="16.5" customHeight="1">
      <c r="A23" s="307" t="s">
        <v>492</v>
      </c>
      <c r="B23" s="117"/>
      <c r="C23" s="389" t="s">
        <v>142</v>
      </c>
      <c r="D23" s="381">
        <v>213</v>
      </c>
      <c r="E23" s="381">
        <v>5</v>
      </c>
      <c r="F23" s="381">
        <v>-106</v>
      </c>
      <c r="G23" s="381">
        <v>-44</v>
      </c>
      <c r="H23" s="379"/>
      <c r="I23" s="288"/>
    </row>
    <row r="24" spans="1:9" s="223" customFormat="1" ht="16.5" customHeight="1">
      <c r="A24" s="307" t="s">
        <v>493</v>
      </c>
      <c r="B24" s="117"/>
      <c r="C24" s="389" t="s">
        <v>134</v>
      </c>
      <c r="D24" s="381">
        <v>150</v>
      </c>
      <c r="E24" s="381">
        <v>-1469</v>
      </c>
      <c r="F24" s="381">
        <v>151</v>
      </c>
      <c r="G24" s="381">
        <v>159</v>
      </c>
      <c r="H24" s="379"/>
      <c r="I24" s="288"/>
    </row>
    <row r="25" spans="1:9" s="223" customFormat="1" ht="16.5" customHeight="1">
      <c r="A25" s="307" t="s">
        <v>494</v>
      </c>
      <c r="B25" s="117"/>
      <c r="C25" s="390" t="s">
        <v>128</v>
      </c>
      <c r="D25" s="397">
        <v>155</v>
      </c>
      <c r="E25" s="398">
        <v>480</v>
      </c>
      <c r="F25" s="398">
        <v>151</v>
      </c>
      <c r="G25" s="399">
        <v>159</v>
      </c>
      <c r="H25" s="379"/>
      <c r="I25" s="288"/>
    </row>
    <row r="26" spans="1:9" s="223" customFormat="1" ht="16.5" customHeight="1">
      <c r="A26" s="307" t="s">
        <v>495</v>
      </c>
      <c r="B26" s="117"/>
      <c r="C26" s="390" t="s">
        <v>129</v>
      </c>
      <c r="D26" s="397">
        <v>-5</v>
      </c>
      <c r="E26" s="398">
        <v>-1949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496</v>
      </c>
      <c r="B27" s="117"/>
      <c r="C27" s="380" t="s">
        <v>87</v>
      </c>
      <c r="D27" s="381">
        <v>-71</v>
      </c>
      <c r="E27" s="381">
        <v>107</v>
      </c>
      <c r="F27" s="381">
        <v>103</v>
      </c>
      <c r="G27" s="381">
        <v>15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497</v>
      </c>
      <c r="B29" s="117"/>
      <c r="C29" s="127" t="s">
        <v>251</v>
      </c>
      <c r="D29" s="378">
        <f>IF(AND(D30="M",D31="M",D33="M",D34="M",D36="M",D38="M",D39="M",D40="M"),"M",SUM(D30:D31)+SUM(D33:D34)+D36+SUM(D38:D40))</f>
        <v>-74</v>
      </c>
      <c r="E29" s="378">
        <f>IF(AND(E30="M",E31="M",E33="M",E34="M",E36="M",E38="M",E39="M",E40="M"),"M",SUM(E30:E31)+SUM(E33:E34)+E36+SUM(E38:E40))</f>
        <v>-321</v>
      </c>
      <c r="F29" s="378">
        <f>IF(AND(F30="M",F31="M",F33="M",F34="M",F36="M",F38="M",F39="M",F40="M"),"M",SUM(F30:F31)+SUM(F33:F34)+F36+SUM(F38:F40))</f>
        <v>-568</v>
      </c>
      <c r="G29" s="378">
        <f>IF(AND(G30="M",G31="M",G33="M",G34="M",G36="M",G38="M",G39="M",G40="M"),"M",SUM(G30:G31)+SUM(G33:G34)+G36+SUM(G38:G40))</f>
        <v>-276</v>
      </c>
      <c r="H29" s="379"/>
      <c r="I29" s="288"/>
    </row>
    <row r="30" spans="1:9" s="223" customFormat="1" ht="16.5" customHeight="1">
      <c r="A30" s="307" t="s">
        <v>498</v>
      </c>
      <c r="B30" s="117"/>
      <c r="C30" s="380" t="s">
        <v>90</v>
      </c>
      <c r="D30" s="381">
        <v>0</v>
      </c>
      <c r="E30" s="381">
        <v>0</v>
      </c>
      <c r="F30" s="381">
        <v>0</v>
      </c>
      <c r="G30" s="381">
        <v>0</v>
      </c>
      <c r="H30" s="379"/>
      <c r="I30" s="288"/>
    </row>
    <row r="31" spans="1:9" s="223" customFormat="1" ht="16.5" customHeight="1">
      <c r="A31" s="307" t="s">
        <v>499</v>
      </c>
      <c r="B31" s="117"/>
      <c r="C31" s="380" t="s">
        <v>100</v>
      </c>
      <c r="D31" s="381">
        <v>-74</v>
      </c>
      <c r="E31" s="381">
        <v>-323</v>
      </c>
      <c r="F31" s="381">
        <v>-645</v>
      </c>
      <c r="G31" s="381">
        <v>-265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500</v>
      </c>
      <c r="B33" s="117"/>
      <c r="C33" s="380" t="s">
        <v>98</v>
      </c>
      <c r="D33" s="381" t="s">
        <v>596</v>
      </c>
      <c r="E33" s="381" t="s">
        <v>596</v>
      </c>
      <c r="F33" s="381" t="s">
        <v>596</v>
      </c>
      <c r="G33" s="381" t="s">
        <v>596</v>
      </c>
      <c r="H33" s="379"/>
      <c r="I33" s="288"/>
    </row>
    <row r="34" spans="1:9" s="223" customFormat="1" ht="16.5" customHeight="1">
      <c r="A34" s="307" t="s">
        <v>501</v>
      </c>
      <c r="B34" s="117"/>
      <c r="C34" s="380" t="s">
        <v>97</v>
      </c>
      <c r="D34" s="381" t="s">
        <v>596</v>
      </c>
      <c r="E34" s="381" t="s">
        <v>596</v>
      </c>
      <c r="F34" s="381" t="s">
        <v>596</v>
      </c>
      <c r="G34" s="381" t="s">
        <v>596</v>
      </c>
      <c r="H34" s="379"/>
      <c r="I34" s="288"/>
    </row>
    <row r="35" spans="1:9" s="223" customFormat="1" ht="16.5" customHeight="1">
      <c r="A35" s="307" t="s">
        <v>502</v>
      </c>
      <c r="B35" s="117"/>
      <c r="C35" s="389" t="s">
        <v>122</v>
      </c>
      <c r="D35" s="381" t="s">
        <v>596</v>
      </c>
      <c r="E35" s="381" t="s">
        <v>596</v>
      </c>
      <c r="F35" s="381" t="s">
        <v>596</v>
      </c>
      <c r="G35" s="381" t="s">
        <v>596</v>
      </c>
      <c r="H35" s="379"/>
      <c r="I35" s="288"/>
    </row>
    <row r="36" spans="1:9" s="223" customFormat="1" ht="16.5" customHeight="1">
      <c r="A36" s="307" t="s">
        <v>503</v>
      </c>
      <c r="B36" s="117"/>
      <c r="C36" s="406" t="s">
        <v>99</v>
      </c>
      <c r="D36" s="381" t="s">
        <v>596</v>
      </c>
      <c r="E36" s="381" t="s">
        <v>596</v>
      </c>
      <c r="F36" s="381" t="s">
        <v>596</v>
      </c>
      <c r="G36" s="381" t="s">
        <v>596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504</v>
      </c>
      <c r="B38" s="117"/>
      <c r="C38" s="380" t="s">
        <v>143</v>
      </c>
      <c r="D38" s="381">
        <v>0</v>
      </c>
      <c r="E38" s="381">
        <v>2</v>
      </c>
      <c r="F38" s="381">
        <v>77</v>
      </c>
      <c r="G38" s="381">
        <v>-11</v>
      </c>
      <c r="H38" s="379"/>
      <c r="I38" s="288"/>
    </row>
    <row r="39" spans="1:9" s="223" customFormat="1" ht="16.5" customHeight="1">
      <c r="A39" s="307" t="s">
        <v>505</v>
      </c>
      <c r="B39" s="117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506</v>
      </c>
      <c r="B40" s="117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507</v>
      </c>
      <c r="B42" s="117"/>
      <c r="C42" s="127" t="s">
        <v>91</v>
      </c>
      <c r="D42" s="381">
        <v>-120</v>
      </c>
      <c r="E42" s="381">
        <v>213</v>
      </c>
      <c r="F42" s="381">
        <v>95</v>
      </c>
      <c r="G42" s="381">
        <v>-259</v>
      </c>
      <c r="H42" s="379"/>
      <c r="I42" s="288"/>
    </row>
    <row r="43" spans="1:9" s="223" customFormat="1" ht="16.5" customHeight="1">
      <c r="A43" s="307" t="s">
        <v>508</v>
      </c>
      <c r="B43" s="117"/>
      <c r="C43" s="380" t="s">
        <v>109</v>
      </c>
      <c r="D43" s="381">
        <v>-120</v>
      </c>
      <c r="E43" s="381">
        <v>222</v>
      </c>
      <c r="F43" s="381">
        <v>95</v>
      </c>
      <c r="G43" s="381">
        <v>-259</v>
      </c>
      <c r="H43" s="379"/>
      <c r="I43" s="288"/>
    </row>
    <row r="44" spans="1:9" s="223" customFormat="1" ht="16.5" customHeight="1">
      <c r="A44" s="307" t="s">
        <v>509</v>
      </c>
      <c r="B44" s="117"/>
      <c r="C44" s="380" t="s">
        <v>89</v>
      </c>
      <c r="D44" s="381">
        <v>0</v>
      </c>
      <c r="E44" s="381">
        <v>-9</v>
      </c>
      <c r="F44" s="381">
        <v>0</v>
      </c>
      <c r="G44" s="381">
        <v>0</v>
      </c>
      <c r="H44" s="379"/>
      <c r="I44" s="288"/>
    </row>
    <row r="45" spans="1:9" ht="12.7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510</v>
      </c>
      <c r="B46" s="117"/>
      <c r="C46" s="115" t="s">
        <v>161</v>
      </c>
      <c r="D46" s="338">
        <v>1317</v>
      </c>
      <c r="E46" s="338">
        <v>377</v>
      </c>
      <c r="F46" s="338">
        <v>641</v>
      </c>
      <c r="G46" s="339">
        <v>1467</v>
      </c>
      <c r="H46" s="143"/>
      <c r="I46" s="288"/>
    </row>
    <row r="47" spans="1:9" s="228" customFormat="1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s="228" customFormat="1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s="228" customFormat="1" ht="18.75" thickBot="1" thickTop="1">
      <c r="A49" s="309" t="s">
        <v>511</v>
      </c>
      <c r="B49" s="57"/>
      <c r="C49" s="115" t="s">
        <v>162</v>
      </c>
      <c r="D49" s="335">
        <v>11191</v>
      </c>
      <c r="E49" s="335">
        <v>11475</v>
      </c>
      <c r="F49" s="335">
        <v>11961</v>
      </c>
      <c r="G49" s="336">
        <v>13441</v>
      </c>
      <c r="H49" s="141"/>
      <c r="I49" s="267"/>
    </row>
    <row r="50" spans="1:9" s="228" customFormat="1" ht="15.75" thickTop="1">
      <c r="A50" s="307" t="s">
        <v>512</v>
      </c>
      <c r="B50" s="57"/>
      <c r="C50" s="380" t="s">
        <v>163</v>
      </c>
      <c r="D50" s="381">
        <v>11292</v>
      </c>
      <c r="E50" s="381">
        <v>11669</v>
      </c>
      <c r="F50" s="381">
        <v>12310</v>
      </c>
      <c r="G50" s="381">
        <v>13777</v>
      </c>
      <c r="H50" s="379"/>
      <c r="I50" s="267"/>
    </row>
    <row r="51" spans="1:9" s="228" customFormat="1" ht="15">
      <c r="A51" s="307" t="s">
        <v>513</v>
      </c>
      <c r="B51" s="57"/>
      <c r="C51" s="448" t="s">
        <v>164</v>
      </c>
      <c r="D51" s="449">
        <v>101</v>
      </c>
      <c r="E51" s="449">
        <v>194</v>
      </c>
      <c r="F51" s="449">
        <v>349</v>
      </c>
      <c r="G51" s="449">
        <v>336</v>
      </c>
      <c r="H51" s="450"/>
      <c r="I51" s="267"/>
    </row>
    <row r="52" spans="1:9" s="228" customFormat="1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s="228" customFormat="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s="228" customFormat="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s="228" customFormat="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s="228" customFormat="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s="228" customFormat="1" ht="15.75">
      <c r="A57" s="114"/>
      <c r="B57" s="57"/>
      <c r="C57" s="47" t="s">
        <v>160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s="228" customFormat="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171</v>
      </c>
      <c r="C62" s="193"/>
      <c r="D62" s="487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87"/>
      <c r="F62" s="487"/>
      <c r="G62" s="487"/>
      <c r="H62" s="272"/>
      <c r="I62" s="221"/>
      <c r="J62" s="235"/>
    </row>
    <row r="63" spans="1:10" s="228" customFormat="1" ht="15">
      <c r="A63" s="236"/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224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225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226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227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228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229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230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568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231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198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180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4"/>
      <c r="C75" s="199" t="s">
        <v>232</v>
      </c>
      <c r="D75" s="372">
        <f>IF('Table 1'!E13="M",0,'Table 1'!E13)+IF(D10="M",0,D10)</f>
        <v>0</v>
      </c>
      <c r="E75" s="372">
        <f>IF('Table 1'!F13="M",0,'Table 1'!F13)+IF(E10="M",0,E10)</f>
        <v>0</v>
      </c>
      <c r="F75" s="372">
        <f>IF('Table 1'!G13="M",0,'Table 1'!G13)+IF(F10="M",0,F10)</f>
        <v>0</v>
      </c>
      <c r="G75" s="372">
        <f>IF('Table 1'!H13="M",0,'Table 1'!H13)+IF(G10="M",0,G10)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70" zoomScaleNormal="70" zoomScalePageLayoutView="0" colorId="22" workbookViewId="0" topLeftCell="B1">
      <selection activeCell="C7" sqref="C7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7" t="s">
        <v>573</v>
      </c>
    </row>
    <row r="2" spans="1:11" ht="18">
      <c r="A2" s="34"/>
      <c r="B2" s="111" t="s">
        <v>45</v>
      </c>
      <c r="C2" s="44" t="s">
        <v>82</v>
      </c>
      <c r="D2" s="237"/>
      <c r="K2" s="212"/>
    </row>
    <row r="3" spans="1:11" ht="18">
      <c r="A3" s="34"/>
      <c r="B3" s="111"/>
      <c r="C3" s="44" t="s">
        <v>83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86" t="s">
        <v>2</v>
      </c>
      <c r="F6" s="486"/>
      <c r="G6" s="27"/>
      <c r="H6" s="257"/>
      <c r="I6" s="267"/>
    </row>
    <row r="7" spans="1:9" ht="15.75">
      <c r="A7" s="114"/>
      <c r="B7" s="57"/>
      <c r="C7" s="227" t="s">
        <v>584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15/04/2013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514</v>
      </c>
      <c r="B10" s="57"/>
      <c r="C10" s="115" t="s">
        <v>113</v>
      </c>
      <c r="D10" s="335">
        <v>-4757</v>
      </c>
      <c r="E10" s="335">
        <v>-5421</v>
      </c>
      <c r="F10" s="335">
        <v>-5292</v>
      </c>
      <c r="G10" s="336">
        <v>-5060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515</v>
      </c>
      <c r="B12" s="116"/>
      <c r="C12" s="455" t="s">
        <v>141</v>
      </c>
      <c r="D12" s="454">
        <f>IF(AND(D13="M",D14="M",D15="M",D22="M",D27="M"),"M",D13+D14+D15+D22+D27)</f>
        <v>5906</v>
      </c>
      <c r="E12" s="454">
        <f>IF(AND(E13="M",E14="M",E15="M",E22="M",E27="M"),"M",E13+E14+E15+E22+E27)</f>
        <v>3403</v>
      </c>
      <c r="F12" s="454">
        <f>IF(AND(F13="M",F14="M",F15="M",F22="M",F27="M"),"M",F13+F14+F15+F22+F27)</f>
        <v>4796</v>
      </c>
      <c r="G12" s="454">
        <f>IF(AND(G13="M",G14="M",G15="M",G22="M",G27="M"),"M",G13+G14+G15+G22+G27)</f>
        <v>3770</v>
      </c>
      <c r="H12" s="451"/>
      <c r="I12" s="288"/>
    </row>
    <row r="13" spans="1:9" s="223" customFormat="1" ht="16.5" customHeight="1">
      <c r="A13" s="307" t="s">
        <v>516</v>
      </c>
      <c r="B13" s="117"/>
      <c r="C13" s="380" t="s">
        <v>86</v>
      </c>
      <c r="D13" s="381">
        <v>353</v>
      </c>
      <c r="E13" s="381">
        <v>436</v>
      </c>
      <c r="F13" s="381">
        <v>927</v>
      </c>
      <c r="G13" s="381">
        <v>1225</v>
      </c>
      <c r="H13" s="379"/>
      <c r="I13" s="288"/>
    </row>
    <row r="14" spans="1:9" s="223" customFormat="1" ht="16.5" customHeight="1">
      <c r="A14" s="307" t="s">
        <v>517</v>
      </c>
      <c r="B14" s="117"/>
      <c r="C14" s="380" t="s">
        <v>96</v>
      </c>
      <c r="D14" s="381">
        <v>-813</v>
      </c>
      <c r="E14" s="381">
        <v>-5996</v>
      </c>
      <c r="F14" s="381">
        <v>5901</v>
      </c>
      <c r="G14" s="381">
        <v>-2198</v>
      </c>
      <c r="H14" s="379"/>
      <c r="I14" s="288"/>
    </row>
    <row r="15" spans="1:9" s="223" customFormat="1" ht="16.5" customHeight="1">
      <c r="A15" s="307" t="s">
        <v>518</v>
      </c>
      <c r="B15" s="117"/>
      <c r="C15" s="380" t="s">
        <v>46</v>
      </c>
      <c r="D15" s="381">
        <v>2110</v>
      </c>
      <c r="E15" s="381">
        <v>-51</v>
      </c>
      <c r="F15" s="381">
        <v>-1630</v>
      </c>
      <c r="G15" s="381">
        <v>-559</v>
      </c>
      <c r="H15" s="379"/>
      <c r="I15" s="288"/>
    </row>
    <row r="16" spans="1:9" s="223" customFormat="1" ht="16.5" customHeight="1">
      <c r="A16" s="307" t="s">
        <v>519</v>
      </c>
      <c r="B16" s="117"/>
      <c r="C16" s="382" t="s">
        <v>78</v>
      </c>
      <c r="D16" s="383">
        <v>3348</v>
      </c>
      <c r="E16" s="384">
        <v>1642</v>
      </c>
      <c r="F16" s="384">
        <v>1075</v>
      </c>
      <c r="G16" s="385">
        <v>1498</v>
      </c>
      <c r="H16" s="379"/>
      <c r="I16" s="288"/>
    </row>
    <row r="17" spans="1:9" s="223" customFormat="1" ht="16.5" customHeight="1">
      <c r="A17" s="307" t="s">
        <v>520</v>
      </c>
      <c r="B17" s="117"/>
      <c r="C17" s="382" t="s">
        <v>79</v>
      </c>
      <c r="D17" s="386">
        <v>-1238</v>
      </c>
      <c r="E17" s="387">
        <v>-1693</v>
      </c>
      <c r="F17" s="387">
        <v>-2705</v>
      </c>
      <c r="G17" s="388">
        <v>-2057</v>
      </c>
      <c r="H17" s="379"/>
      <c r="I17" s="288"/>
    </row>
    <row r="18" spans="1:9" s="223" customFormat="1" ht="16.5" customHeight="1">
      <c r="A18" s="307" t="s">
        <v>521</v>
      </c>
      <c r="B18" s="117"/>
      <c r="C18" s="389" t="s">
        <v>133</v>
      </c>
      <c r="D18" s="381">
        <v>-9</v>
      </c>
      <c r="E18" s="381">
        <v>0</v>
      </c>
      <c r="F18" s="381">
        <v>0</v>
      </c>
      <c r="G18" s="381">
        <v>-76</v>
      </c>
      <c r="H18" s="379"/>
      <c r="I18" s="288"/>
    </row>
    <row r="19" spans="1:9" s="223" customFormat="1" ht="16.5" customHeight="1">
      <c r="A19" s="307" t="s">
        <v>522</v>
      </c>
      <c r="B19" s="117"/>
      <c r="C19" s="389" t="s">
        <v>127</v>
      </c>
      <c r="D19" s="381">
        <v>2119</v>
      </c>
      <c r="E19" s="381">
        <v>-51</v>
      </c>
      <c r="F19" s="381">
        <v>-1630</v>
      </c>
      <c r="G19" s="381">
        <v>-483</v>
      </c>
      <c r="H19" s="379"/>
      <c r="I19" s="288"/>
    </row>
    <row r="20" spans="1:9" s="223" customFormat="1" ht="16.5" customHeight="1">
      <c r="A20" s="307" t="s">
        <v>523</v>
      </c>
      <c r="B20" s="117"/>
      <c r="C20" s="390" t="s">
        <v>123</v>
      </c>
      <c r="D20" s="391">
        <v>3348</v>
      </c>
      <c r="E20" s="392">
        <v>1642</v>
      </c>
      <c r="F20" s="392">
        <v>1075</v>
      </c>
      <c r="G20" s="393">
        <v>1498</v>
      </c>
      <c r="H20" s="379"/>
      <c r="I20" s="288"/>
    </row>
    <row r="21" spans="1:9" s="223" customFormat="1" ht="16.5" customHeight="1">
      <c r="A21" s="307" t="s">
        <v>524</v>
      </c>
      <c r="B21" s="117"/>
      <c r="C21" s="390" t="s">
        <v>124</v>
      </c>
      <c r="D21" s="394">
        <v>-1229</v>
      </c>
      <c r="E21" s="395">
        <v>-1693</v>
      </c>
      <c r="F21" s="395">
        <v>-2705</v>
      </c>
      <c r="G21" s="396">
        <v>-1981</v>
      </c>
      <c r="H21" s="379"/>
      <c r="I21" s="288"/>
    </row>
    <row r="22" spans="1:9" s="223" customFormat="1" ht="16.5" customHeight="1">
      <c r="A22" s="307" t="s">
        <v>525</v>
      </c>
      <c r="B22" s="117"/>
      <c r="C22" s="380" t="s">
        <v>47</v>
      </c>
      <c r="D22" s="381">
        <v>5471</v>
      </c>
      <c r="E22" s="381">
        <v>8258</v>
      </c>
      <c r="F22" s="381">
        <v>-258</v>
      </c>
      <c r="G22" s="381">
        <v>4963</v>
      </c>
      <c r="H22" s="379"/>
      <c r="I22" s="288"/>
    </row>
    <row r="23" spans="1:9" s="223" customFormat="1" ht="16.5" customHeight="1">
      <c r="A23" s="307" t="s">
        <v>526</v>
      </c>
      <c r="B23" s="117"/>
      <c r="C23" s="389" t="s">
        <v>142</v>
      </c>
      <c r="D23" s="381">
        <v>5471</v>
      </c>
      <c r="E23" s="381">
        <v>8258</v>
      </c>
      <c r="F23" s="381">
        <v>-258</v>
      </c>
      <c r="G23" s="381">
        <v>4963</v>
      </c>
      <c r="H23" s="379"/>
      <c r="I23" s="288"/>
    </row>
    <row r="24" spans="1:9" s="223" customFormat="1" ht="16.5" customHeight="1">
      <c r="A24" s="307" t="s">
        <v>527</v>
      </c>
      <c r="B24" s="117"/>
      <c r="C24" s="389" t="s">
        <v>134</v>
      </c>
      <c r="D24" s="381">
        <v>0</v>
      </c>
      <c r="E24" s="381">
        <v>0</v>
      </c>
      <c r="F24" s="381">
        <v>0</v>
      </c>
      <c r="G24" s="381">
        <v>0</v>
      </c>
      <c r="H24" s="379"/>
      <c r="I24" s="288"/>
    </row>
    <row r="25" spans="1:9" s="223" customFormat="1" ht="16.5" customHeight="1">
      <c r="A25" s="307" t="s">
        <v>528</v>
      </c>
      <c r="B25" s="117"/>
      <c r="C25" s="390" t="s">
        <v>128</v>
      </c>
      <c r="D25" s="397">
        <v>0</v>
      </c>
      <c r="E25" s="398">
        <v>0</v>
      </c>
      <c r="F25" s="398">
        <v>0</v>
      </c>
      <c r="G25" s="399">
        <v>0</v>
      </c>
      <c r="H25" s="379"/>
      <c r="I25" s="288"/>
    </row>
    <row r="26" spans="1:9" s="223" customFormat="1" ht="16.5" customHeight="1">
      <c r="A26" s="307" t="s">
        <v>529</v>
      </c>
      <c r="B26" s="117"/>
      <c r="C26" s="390" t="s">
        <v>129</v>
      </c>
      <c r="D26" s="397">
        <v>0</v>
      </c>
      <c r="E26" s="398">
        <v>0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530</v>
      </c>
      <c r="B27" s="117"/>
      <c r="C27" s="380" t="s">
        <v>87</v>
      </c>
      <c r="D27" s="381">
        <v>-1215</v>
      </c>
      <c r="E27" s="381">
        <v>756</v>
      </c>
      <c r="F27" s="381">
        <v>-144</v>
      </c>
      <c r="G27" s="381">
        <v>339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531</v>
      </c>
      <c r="B29" s="117"/>
      <c r="C29" s="127" t="s">
        <v>251</v>
      </c>
      <c r="D29" s="378">
        <f>IF(AND(D30="M",D31="M",D33="M",D34="M",D36="M",D38="M",D39="M",D40="M"),"M",SUM(D30:D31)+SUM(D33:D34)+D36+SUM(D38:D40))</f>
        <v>-1254</v>
      </c>
      <c r="E29" s="378">
        <f>IF(AND(E30="M",E31="M",E33="M",E34="M",E36="M",E38="M",E39="M",E40="M"),"M",SUM(E30:E31)+SUM(E33:E34)+E36+SUM(E38:E40))</f>
        <v>1599</v>
      </c>
      <c r="F29" s="378">
        <f>IF(AND(F30="M",F31="M",F33="M",F34="M",F36="M",F38="M",F39="M",F40="M"),"M",SUM(F30:F31)+SUM(F33:F34)+F36+SUM(F38:F40))</f>
        <v>440</v>
      </c>
      <c r="G29" s="378">
        <f>IF(AND(G30="M",G31="M",G33="M",G34="M",G36="M",G38="M",G39="M",G40="M"),"M",SUM(G30:G31)+SUM(G33:G34)+G36+SUM(G38:G40))</f>
        <v>1163</v>
      </c>
      <c r="H29" s="379"/>
      <c r="I29" s="288"/>
    </row>
    <row r="30" spans="1:9" s="223" customFormat="1" ht="16.5" customHeight="1">
      <c r="A30" s="307" t="s">
        <v>532</v>
      </c>
      <c r="B30" s="117"/>
      <c r="C30" s="380" t="s">
        <v>90</v>
      </c>
      <c r="D30" s="381">
        <v>524</v>
      </c>
      <c r="E30" s="381">
        <v>1163</v>
      </c>
      <c r="F30" s="381">
        <v>139</v>
      </c>
      <c r="G30" s="381">
        <v>582</v>
      </c>
      <c r="H30" s="379"/>
      <c r="I30" s="288"/>
    </row>
    <row r="31" spans="1:9" s="223" customFormat="1" ht="16.5" customHeight="1">
      <c r="A31" s="307" t="s">
        <v>533</v>
      </c>
      <c r="B31" s="117"/>
      <c r="C31" s="380" t="s">
        <v>100</v>
      </c>
      <c r="D31" s="381">
        <v>-1778</v>
      </c>
      <c r="E31" s="381">
        <v>436</v>
      </c>
      <c r="F31" s="381">
        <v>301</v>
      </c>
      <c r="G31" s="381">
        <v>581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534</v>
      </c>
      <c r="B33" s="117"/>
      <c r="C33" s="380" t="s">
        <v>98</v>
      </c>
      <c r="D33" s="381" t="s">
        <v>596</v>
      </c>
      <c r="E33" s="381" t="s">
        <v>596</v>
      </c>
      <c r="F33" s="381" t="s">
        <v>596</v>
      </c>
      <c r="G33" s="381" t="s">
        <v>596</v>
      </c>
      <c r="H33" s="379"/>
      <c r="I33" s="288"/>
    </row>
    <row r="34" spans="1:9" s="223" customFormat="1" ht="16.5" customHeight="1">
      <c r="A34" s="307" t="s">
        <v>535</v>
      </c>
      <c r="B34" s="117"/>
      <c r="C34" s="380" t="s">
        <v>97</v>
      </c>
      <c r="D34" s="381" t="s">
        <v>596</v>
      </c>
      <c r="E34" s="381" t="s">
        <v>596</v>
      </c>
      <c r="F34" s="381" t="s">
        <v>596</v>
      </c>
      <c r="G34" s="381" t="s">
        <v>596</v>
      </c>
      <c r="H34" s="379"/>
      <c r="I34" s="288"/>
    </row>
    <row r="35" spans="1:9" s="223" customFormat="1" ht="16.5" customHeight="1">
      <c r="A35" s="307" t="s">
        <v>536</v>
      </c>
      <c r="B35" s="117"/>
      <c r="C35" s="389" t="s">
        <v>122</v>
      </c>
      <c r="D35" s="381" t="s">
        <v>596</v>
      </c>
      <c r="E35" s="381" t="s">
        <v>596</v>
      </c>
      <c r="F35" s="381" t="s">
        <v>596</v>
      </c>
      <c r="G35" s="381" t="s">
        <v>596</v>
      </c>
      <c r="H35" s="379"/>
      <c r="I35" s="288"/>
    </row>
    <row r="36" spans="1:9" s="223" customFormat="1" ht="16.5" customHeight="1">
      <c r="A36" s="307" t="s">
        <v>537</v>
      </c>
      <c r="B36" s="117"/>
      <c r="C36" s="406" t="s">
        <v>99</v>
      </c>
      <c r="D36" s="381" t="s">
        <v>596</v>
      </c>
      <c r="E36" s="381" t="s">
        <v>596</v>
      </c>
      <c r="F36" s="381" t="s">
        <v>596</v>
      </c>
      <c r="G36" s="381" t="s">
        <v>596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538</v>
      </c>
      <c r="B38" s="117"/>
      <c r="C38" s="380" t="s">
        <v>143</v>
      </c>
      <c r="D38" s="381" t="s">
        <v>596</v>
      </c>
      <c r="E38" s="381" t="s">
        <v>596</v>
      </c>
      <c r="F38" s="381" t="s">
        <v>596</v>
      </c>
      <c r="G38" s="381" t="s">
        <v>596</v>
      </c>
      <c r="H38" s="379"/>
      <c r="I38" s="288"/>
    </row>
    <row r="39" spans="1:9" s="223" customFormat="1" ht="16.5" customHeight="1">
      <c r="A39" s="307" t="s">
        <v>539</v>
      </c>
      <c r="B39" s="117"/>
      <c r="C39" s="380" t="s">
        <v>144</v>
      </c>
      <c r="D39" s="381" t="s">
        <v>596</v>
      </c>
      <c r="E39" s="381" t="s">
        <v>596</v>
      </c>
      <c r="F39" s="381" t="s">
        <v>596</v>
      </c>
      <c r="G39" s="381" t="s">
        <v>596</v>
      </c>
      <c r="H39" s="379"/>
      <c r="I39" s="288"/>
    </row>
    <row r="40" spans="1:9" s="223" customFormat="1" ht="16.5" customHeight="1">
      <c r="A40" s="307" t="s">
        <v>540</v>
      </c>
      <c r="B40" s="117"/>
      <c r="C40" s="380" t="s">
        <v>145</v>
      </c>
      <c r="D40" s="381" t="s">
        <v>596</v>
      </c>
      <c r="E40" s="381" t="s">
        <v>596</v>
      </c>
      <c r="F40" s="381" t="s">
        <v>596</v>
      </c>
      <c r="G40" s="381" t="s">
        <v>596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541</v>
      </c>
      <c r="B42" s="117"/>
      <c r="C42" s="127" t="s">
        <v>91</v>
      </c>
      <c r="D42" s="381">
        <v>106</v>
      </c>
      <c r="E42" s="381">
        <v>418</v>
      </c>
      <c r="F42" s="381">
        <v>56</v>
      </c>
      <c r="G42" s="381">
        <v>128</v>
      </c>
      <c r="H42" s="379"/>
      <c r="I42" s="288"/>
    </row>
    <row r="43" spans="1:9" s="223" customFormat="1" ht="16.5" customHeight="1">
      <c r="A43" s="307" t="s">
        <v>542</v>
      </c>
      <c r="B43" s="117"/>
      <c r="C43" s="380" t="s">
        <v>109</v>
      </c>
      <c r="D43" s="381">
        <v>106</v>
      </c>
      <c r="E43" s="381">
        <v>418</v>
      </c>
      <c r="F43" s="381">
        <v>56</v>
      </c>
      <c r="G43" s="381">
        <v>128</v>
      </c>
      <c r="H43" s="379"/>
      <c r="I43" s="288"/>
    </row>
    <row r="44" spans="1:9" s="223" customFormat="1" ht="16.5" customHeight="1">
      <c r="A44" s="307" t="s">
        <v>543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544</v>
      </c>
      <c r="B46" s="117"/>
      <c r="C46" s="115" t="s">
        <v>166</v>
      </c>
      <c r="D46" s="338">
        <v>1</v>
      </c>
      <c r="E46" s="338">
        <v>-1</v>
      </c>
      <c r="F46" s="338">
        <v>0</v>
      </c>
      <c r="G46" s="339">
        <v>1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545</v>
      </c>
      <c r="B49" s="57"/>
      <c r="C49" s="115" t="s">
        <v>167</v>
      </c>
      <c r="D49" s="335">
        <v>-3150</v>
      </c>
      <c r="E49" s="335">
        <v>-2785</v>
      </c>
      <c r="F49" s="335">
        <v>-4223</v>
      </c>
      <c r="G49" s="336">
        <v>-3608</v>
      </c>
      <c r="H49" s="141"/>
      <c r="I49" s="267"/>
    </row>
    <row r="50" spans="1:9" ht="15.75" thickTop="1">
      <c r="A50" s="307" t="s">
        <v>546</v>
      </c>
      <c r="B50" s="57"/>
      <c r="C50" s="380" t="s">
        <v>168</v>
      </c>
      <c r="D50" s="381">
        <v>2</v>
      </c>
      <c r="E50" s="381">
        <v>1</v>
      </c>
      <c r="F50" s="381">
        <v>1</v>
      </c>
      <c r="G50" s="381">
        <v>2</v>
      </c>
      <c r="H50" s="379"/>
      <c r="I50" s="267"/>
    </row>
    <row r="51" spans="1:9" ht="15">
      <c r="A51" s="307" t="s">
        <v>547</v>
      </c>
      <c r="B51" s="57"/>
      <c r="C51" s="448" t="s">
        <v>169</v>
      </c>
      <c r="D51" s="449">
        <v>3152</v>
      </c>
      <c r="E51" s="449">
        <v>2786</v>
      </c>
      <c r="F51" s="449">
        <v>4224</v>
      </c>
      <c r="G51" s="449">
        <v>3610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303"/>
      <c r="F54" s="303"/>
      <c r="G54" s="303"/>
      <c r="H54" s="303"/>
      <c r="I54" s="267"/>
      <c r="K54" s="212"/>
    </row>
    <row r="55" spans="1:11" ht="15.75">
      <c r="A55" s="114"/>
      <c r="B55" s="57"/>
      <c r="C55" s="170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165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G58" s="228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171</v>
      </c>
      <c r="C62" s="193"/>
      <c r="D62" s="487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87"/>
      <c r="F62" s="487"/>
      <c r="G62" s="487"/>
      <c r="H62" s="272"/>
      <c r="I62" s="221"/>
      <c r="J62" s="235"/>
    </row>
    <row r="63" spans="1:10" s="228" customFormat="1" ht="15">
      <c r="A63" s="236"/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215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216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217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218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219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220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221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569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222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199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180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4"/>
      <c r="C75" s="199" t="s">
        <v>223</v>
      </c>
      <c r="D75" s="372">
        <f>IF('Table 1'!E14="M",0,'Table 1'!E14)+IF(D10="M",0,D10)</f>
        <v>0</v>
      </c>
      <c r="E75" s="372">
        <f>IF('Table 1'!F14="M",0,'Table 1'!F14)+IF(E10="M",0,E10)</f>
        <v>0</v>
      </c>
      <c r="F75" s="372">
        <f>IF('Table 1'!G14="M",0,'Table 1'!G14)+IF(F10="M",0,F10)</f>
        <v>0</v>
      </c>
      <c r="G75" s="372">
        <f>IF('Table 1'!H14="M",0,'Table 1'!H14)+IF(G10="M",0,G10)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85" zoomScaleNormal="85" zoomScalePageLayoutView="0" colorId="22" workbookViewId="0" topLeftCell="B1">
      <selection activeCell="B1" sqref="B1"/>
    </sheetView>
  </sheetViews>
  <sheetFormatPr defaultColWidth="9.77734375" defaultRowHeight="15"/>
  <cols>
    <col min="1" max="1" width="5.99609375" style="313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551</v>
      </c>
      <c r="B1" s="23"/>
      <c r="C1" s="23"/>
      <c r="D1" s="23"/>
      <c r="K1" s="457" t="s">
        <v>573</v>
      </c>
      <c r="L1" s="457" t="s">
        <v>574</v>
      </c>
    </row>
    <row r="2" spans="1:12" ht="18">
      <c r="A2" s="48"/>
      <c r="B2" s="98" t="s">
        <v>1</v>
      </c>
      <c r="C2" s="23"/>
      <c r="D2" s="99"/>
      <c r="L2" s="457" t="s">
        <v>575</v>
      </c>
    </row>
    <row r="3" spans="1:12" ht="15.75" thickBot="1">
      <c r="A3" s="48"/>
      <c r="B3" s="23"/>
      <c r="C3" s="23"/>
      <c r="D3" s="23"/>
      <c r="L3" s="457" t="s">
        <v>576</v>
      </c>
    </row>
    <row r="4" spans="1:10" ht="16.5" thickTop="1">
      <c r="A4" s="311"/>
      <c r="B4" s="54"/>
      <c r="C4" s="56"/>
      <c r="D4" s="56"/>
      <c r="E4" s="238"/>
      <c r="F4" s="238"/>
      <c r="G4" s="238"/>
      <c r="H4" s="238"/>
      <c r="I4" s="238"/>
      <c r="J4" s="216"/>
    </row>
    <row r="5" spans="1:10" ht="18.75">
      <c r="A5" s="307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7"/>
    </row>
    <row r="6" spans="1:10" ht="15.75">
      <c r="A6" s="307"/>
      <c r="B6" s="58"/>
      <c r="C6" s="227" t="s">
        <v>584</v>
      </c>
      <c r="D6" s="32"/>
      <c r="E6" s="28">
        <f>'Table 1'!E5</f>
        <v>2009</v>
      </c>
      <c r="F6" s="28">
        <f>'Table 1'!F5</f>
        <v>2010</v>
      </c>
      <c r="G6" s="28">
        <f>'Table 1'!G5</f>
        <v>2011</v>
      </c>
      <c r="H6" s="28">
        <f>'Table 1'!H5</f>
        <v>2012</v>
      </c>
      <c r="I6" s="28">
        <f>'Table 1'!I5</f>
        <v>2013</v>
      </c>
      <c r="J6" s="217"/>
    </row>
    <row r="7" spans="1:10" ht="15.75">
      <c r="A7" s="307"/>
      <c r="B7" s="58"/>
      <c r="C7" s="462" t="str">
        <f>'Cover page'!E14</f>
        <v>Date: 15/04/2013</v>
      </c>
      <c r="D7" s="101"/>
      <c r="E7" s="158" t="s">
        <v>5</v>
      </c>
      <c r="F7" s="158" t="s">
        <v>5</v>
      </c>
      <c r="G7" s="158" t="s">
        <v>5</v>
      </c>
      <c r="H7" s="158" t="s">
        <v>5</v>
      </c>
      <c r="I7" s="209" t="s">
        <v>48</v>
      </c>
      <c r="J7" s="217"/>
    </row>
    <row r="8" spans="1:10" ht="16.5" thickBot="1">
      <c r="A8" s="307"/>
      <c r="B8" s="102" t="s">
        <v>49</v>
      </c>
      <c r="C8" s="79"/>
      <c r="D8" s="82"/>
      <c r="E8" s="210"/>
      <c r="F8" s="210"/>
      <c r="G8" s="210"/>
      <c r="H8" s="210"/>
      <c r="I8" s="210"/>
      <c r="J8" s="217"/>
    </row>
    <row r="9" spans="1:10" ht="15.75">
      <c r="A9" s="307"/>
      <c r="B9" s="102" t="s">
        <v>50</v>
      </c>
      <c r="C9" s="75"/>
      <c r="D9" s="75"/>
      <c r="E9" s="211"/>
      <c r="F9" s="211"/>
      <c r="G9" s="211"/>
      <c r="H9" s="211"/>
      <c r="I9" s="211"/>
      <c r="J9" s="217"/>
    </row>
    <row r="10" spans="1:10" ht="15.75">
      <c r="A10" s="310" t="s">
        <v>548</v>
      </c>
      <c r="B10" s="103">
        <v>2</v>
      </c>
      <c r="C10" s="104" t="s">
        <v>51</v>
      </c>
      <c r="D10" s="104"/>
      <c r="E10" s="331">
        <v>3141</v>
      </c>
      <c r="F10" s="331">
        <v>3475</v>
      </c>
      <c r="G10" s="331">
        <v>3727</v>
      </c>
      <c r="H10" s="331">
        <v>4063</v>
      </c>
      <c r="I10" s="331" t="s">
        <v>614</v>
      </c>
      <c r="J10" s="217"/>
    </row>
    <row r="11" spans="1:10" ht="16.5" thickBot="1">
      <c r="A11" s="310"/>
      <c r="B11" s="103"/>
      <c r="C11" s="24"/>
      <c r="D11" s="24"/>
      <c r="E11" s="343"/>
      <c r="F11" s="343"/>
      <c r="G11" s="343"/>
      <c r="H11" s="343"/>
      <c r="I11" s="343"/>
      <c r="J11" s="217"/>
    </row>
    <row r="12" spans="1:10" ht="15">
      <c r="A12" s="310"/>
      <c r="B12" s="103"/>
      <c r="C12" s="67"/>
      <c r="D12" s="67"/>
      <c r="E12" s="344"/>
      <c r="F12" s="344"/>
      <c r="G12" s="344"/>
      <c r="H12" s="344"/>
      <c r="I12" s="344"/>
      <c r="J12" s="217"/>
    </row>
    <row r="13" spans="1:10" ht="15.75">
      <c r="A13" s="307"/>
      <c r="B13" s="103">
        <v>3</v>
      </c>
      <c r="C13" s="104" t="s">
        <v>52</v>
      </c>
      <c r="D13" s="104"/>
      <c r="E13" s="343"/>
      <c r="F13" s="343"/>
      <c r="G13" s="343"/>
      <c r="H13" s="343"/>
      <c r="I13" s="343"/>
      <c r="J13" s="217"/>
    </row>
    <row r="14" spans="1:10" ht="15">
      <c r="A14" s="307"/>
      <c r="B14" s="103"/>
      <c r="C14" s="23"/>
      <c r="D14" s="23"/>
      <c r="E14" s="343"/>
      <c r="F14" s="343"/>
      <c r="G14" s="343"/>
      <c r="H14" s="343"/>
      <c r="I14" s="343"/>
      <c r="J14" s="217"/>
    </row>
    <row r="15" spans="1:10" ht="15">
      <c r="A15" s="307"/>
      <c r="B15" s="103"/>
      <c r="C15" s="23"/>
      <c r="D15" s="23"/>
      <c r="E15" s="343"/>
      <c r="F15" s="343"/>
      <c r="G15" s="343"/>
      <c r="H15" s="343"/>
      <c r="I15" s="343"/>
      <c r="J15" s="217"/>
    </row>
    <row r="16" spans="1:10" ht="15.75">
      <c r="A16" s="310" t="s">
        <v>549</v>
      </c>
      <c r="B16" s="103"/>
      <c r="C16" s="33" t="s">
        <v>53</v>
      </c>
      <c r="D16" s="33"/>
      <c r="E16" s="331" t="s">
        <v>614</v>
      </c>
      <c r="F16" s="331" t="s">
        <v>614</v>
      </c>
      <c r="G16" s="331" t="s">
        <v>614</v>
      </c>
      <c r="H16" s="331" t="s">
        <v>614</v>
      </c>
      <c r="I16" s="331" t="s">
        <v>614</v>
      </c>
      <c r="J16" s="217"/>
    </row>
    <row r="17" spans="1:10" ht="15">
      <c r="A17" s="307"/>
      <c r="B17" s="103"/>
      <c r="C17" s="23"/>
      <c r="D17" s="23"/>
      <c r="E17" s="343"/>
      <c r="F17" s="343"/>
      <c r="G17" s="343"/>
      <c r="H17" s="343"/>
      <c r="I17" s="343"/>
      <c r="J17" s="217"/>
    </row>
    <row r="18" spans="1:10" ht="15.75">
      <c r="A18" s="307"/>
      <c r="B18" s="103"/>
      <c r="C18" s="33" t="s">
        <v>54</v>
      </c>
      <c r="D18" s="33"/>
      <c r="E18" s="345"/>
      <c r="F18" s="345"/>
      <c r="G18" s="345"/>
      <c r="H18" s="345"/>
      <c r="I18" s="345"/>
      <c r="J18" s="217"/>
    </row>
    <row r="19" spans="1:10" ht="15.75">
      <c r="A19" s="307"/>
      <c r="B19" s="103"/>
      <c r="C19" s="33"/>
      <c r="D19" s="33"/>
      <c r="E19" s="345"/>
      <c r="F19" s="345"/>
      <c r="G19" s="345"/>
      <c r="H19" s="345"/>
      <c r="I19" s="345"/>
      <c r="J19" s="217"/>
    </row>
    <row r="20" spans="1:10" ht="15.75">
      <c r="A20" s="307"/>
      <c r="B20" s="103"/>
      <c r="C20" s="33"/>
      <c r="D20" s="33"/>
      <c r="E20" s="345"/>
      <c r="F20" s="345"/>
      <c r="G20" s="345"/>
      <c r="H20" s="345"/>
      <c r="I20" s="345"/>
      <c r="J20" s="217"/>
    </row>
    <row r="21" spans="1:10" ht="15.75">
      <c r="A21" s="307"/>
      <c r="B21" s="103"/>
      <c r="C21" s="33"/>
      <c r="D21" s="33"/>
      <c r="E21" s="345"/>
      <c r="F21" s="345"/>
      <c r="G21" s="345"/>
      <c r="H21" s="345"/>
      <c r="I21" s="345"/>
      <c r="J21" s="217"/>
    </row>
    <row r="22" spans="1:10" ht="15.75">
      <c r="A22" s="307"/>
      <c r="B22" s="103"/>
      <c r="C22" s="24"/>
      <c r="D22" s="24"/>
      <c r="E22" s="345"/>
      <c r="F22" s="345"/>
      <c r="G22" s="345"/>
      <c r="H22" s="345"/>
      <c r="I22" s="345"/>
      <c r="J22" s="217"/>
    </row>
    <row r="23" spans="1:10" ht="15.75">
      <c r="A23" s="307"/>
      <c r="B23" s="103"/>
      <c r="C23" s="24"/>
      <c r="D23" s="24"/>
      <c r="E23" s="345"/>
      <c r="F23" s="345"/>
      <c r="G23" s="345"/>
      <c r="H23" s="345"/>
      <c r="I23" s="345"/>
      <c r="J23" s="217"/>
    </row>
    <row r="24" spans="1:10" ht="15.75">
      <c r="A24" s="307"/>
      <c r="B24" s="103"/>
      <c r="C24" s="24"/>
      <c r="D24" s="24"/>
      <c r="E24" s="345"/>
      <c r="F24" s="345"/>
      <c r="G24" s="345"/>
      <c r="H24" s="345"/>
      <c r="I24" s="345"/>
      <c r="J24" s="217"/>
    </row>
    <row r="25" spans="1:10" ht="15.75" thickBot="1">
      <c r="A25" s="307"/>
      <c r="B25" s="103"/>
      <c r="C25" s="23"/>
      <c r="D25" s="23"/>
      <c r="E25" s="346"/>
      <c r="F25" s="346"/>
      <c r="G25" s="346"/>
      <c r="H25" s="346"/>
      <c r="I25" s="346"/>
      <c r="J25" s="217"/>
    </row>
    <row r="26" spans="1:10" ht="9.75" customHeight="1">
      <c r="A26" s="307"/>
      <c r="B26" s="103"/>
      <c r="C26" s="67"/>
      <c r="D26" s="67"/>
      <c r="E26" s="344"/>
      <c r="F26" s="344"/>
      <c r="G26" s="344"/>
      <c r="H26" s="344"/>
      <c r="I26" s="344"/>
      <c r="J26" s="217"/>
    </row>
    <row r="27" spans="1:10" ht="15.75">
      <c r="A27" s="307"/>
      <c r="B27" s="103">
        <v>4</v>
      </c>
      <c r="C27" s="104" t="s">
        <v>55</v>
      </c>
      <c r="D27" s="104"/>
      <c r="E27" s="343"/>
      <c r="F27" s="343"/>
      <c r="G27" s="343"/>
      <c r="H27" s="343"/>
      <c r="I27" s="343"/>
      <c r="J27" s="217"/>
    </row>
    <row r="28" spans="1:10" ht="15.75">
      <c r="A28" s="307"/>
      <c r="B28" s="105"/>
      <c r="C28" s="104" t="s">
        <v>56</v>
      </c>
      <c r="D28" s="104"/>
      <c r="E28" s="343"/>
      <c r="F28" s="343"/>
      <c r="G28" s="343"/>
      <c r="H28" s="343"/>
      <c r="I28" s="343"/>
      <c r="J28" s="217"/>
    </row>
    <row r="29" spans="1:10" ht="15.75">
      <c r="A29" s="307"/>
      <c r="B29" s="106"/>
      <c r="C29" s="24" t="s">
        <v>57</v>
      </c>
      <c r="D29" s="23"/>
      <c r="E29" s="345"/>
      <c r="F29" s="345"/>
      <c r="G29" s="345"/>
      <c r="H29" s="345"/>
      <c r="I29" s="345"/>
      <c r="J29" s="217"/>
    </row>
    <row r="30" spans="1:10" ht="15">
      <c r="A30" s="307"/>
      <c r="B30" s="106"/>
      <c r="C30" s="23"/>
      <c r="D30" s="23"/>
      <c r="E30" s="345"/>
      <c r="F30" s="345"/>
      <c r="G30" s="345"/>
      <c r="H30" s="345"/>
      <c r="I30" s="345"/>
      <c r="J30" s="217"/>
    </row>
    <row r="31" spans="1:10" ht="15">
      <c r="A31" s="307"/>
      <c r="B31" s="106"/>
      <c r="C31" s="23"/>
      <c r="D31" s="23"/>
      <c r="E31" s="345"/>
      <c r="F31" s="345"/>
      <c r="G31" s="345"/>
      <c r="H31" s="345"/>
      <c r="I31" s="345"/>
      <c r="J31" s="217"/>
    </row>
    <row r="32" spans="1:10" ht="15">
      <c r="A32" s="307"/>
      <c r="B32" s="106"/>
      <c r="C32" s="23"/>
      <c r="D32" s="23"/>
      <c r="E32" s="345"/>
      <c r="F32" s="345"/>
      <c r="G32" s="345"/>
      <c r="H32" s="345"/>
      <c r="I32" s="345"/>
      <c r="J32" s="217"/>
    </row>
    <row r="33" spans="1:10" ht="15.75">
      <c r="A33" s="307"/>
      <c r="B33" s="106"/>
      <c r="C33" s="24" t="s">
        <v>58</v>
      </c>
      <c r="D33" s="24"/>
      <c r="E33" s="345"/>
      <c r="F33" s="345"/>
      <c r="G33" s="345"/>
      <c r="H33" s="345"/>
      <c r="I33" s="345"/>
      <c r="J33" s="217"/>
    </row>
    <row r="34" spans="1:10" ht="15">
      <c r="A34" s="307"/>
      <c r="B34" s="105"/>
      <c r="C34" s="23"/>
      <c r="D34" s="23"/>
      <c r="E34" s="345"/>
      <c r="F34" s="345"/>
      <c r="G34" s="345"/>
      <c r="H34" s="345"/>
      <c r="I34" s="345"/>
      <c r="J34" s="217"/>
    </row>
    <row r="35" spans="1:10" ht="15.75">
      <c r="A35" s="307"/>
      <c r="B35" s="105"/>
      <c r="C35" s="104"/>
      <c r="D35" s="104"/>
      <c r="E35" s="345"/>
      <c r="F35" s="345"/>
      <c r="G35" s="345"/>
      <c r="H35" s="345"/>
      <c r="I35" s="345"/>
      <c r="J35" s="217"/>
    </row>
    <row r="36" spans="1:10" ht="15.75" thickBot="1">
      <c r="A36" s="307"/>
      <c r="B36" s="106"/>
      <c r="C36" s="107"/>
      <c r="D36" s="107"/>
      <c r="E36" s="347"/>
      <c r="F36" s="347"/>
      <c r="G36" s="347"/>
      <c r="H36" s="347"/>
      <c r="I36" s="347"/>
      <c r="J36" s="217"/>
    </row>
    <row r="37" spans="1:10" ht="15.75">
      <c r="A37" s="307"/>
      <c r="B37" s="105"/>
      <c r="C37" s="24"/>
      <c r="D37" s="24"/>
      <c r="E37" s="343"/>
      <c r="F37" s="343"/>
      <c r="G37" s="343"/>
      <c r="H37" s="343"/>
      <c r="I37" s="343"/>
      <c r="J37" s="217"/>
    </row>
    <row r="38" spans="1:10" ht="15.75">
      <c r="A38" s="310" t="s">
        <v>550</v>
      </c>
      <c r="B38" s="103">
        <v>10</v>
      </c>
      <c r="C38" s="104" t="s">
        <v>59</v>
      </c>
      <c r="D38" s="24"/>
      <c r="E38" s="331">
        <v>175067</v>
      </c>
      <c r="F38" s="331">
        <v>181456</v>
      </c>
      <c r="G38" s="331">
        <v>190364</v>
      </c>
      <c r="H38" s="331">
        <v>194342</v>
      </c>
      <c r="I38" s="331">
        <v>200593</v>
      </c>
      <c r="J38" s="217"/>
    </row>
    <row r="39" spans="1:10" ht="15">
      <c r="A39" s="307"/>
      <c r="B39" s="91" t="s">
        <v>45</v>
      </c>
      <c r="C39" s="23"/>
      <c r="D39" s="23"/>
      <c r="J39" s="217"/>
    </row>
    <row r="40" spans="1:10" ht="15">
      <c r="A40" s="307"/>
      <c r="B40" s="91"/>
      <c r="C40" s="93" t="s">
        <v>38</v>
      </c>
      <c r="D40" s="23"/>
      <c r="J40" s="217"/>
    </row>
    <row r="41" spans="1:10" ht="15.75">
      <c r="A41" s="307"/>
      <c r="B41" s="105"/>
      <c r="C41" s="93" t="s">
        <v>101</v>
      </c>
      <c r="D41" s="24"/>
      <c r="J41" s="217"/>
    </row>
    <row r="42" spans="1:10" ht="16.5" thickBot="1">
      <c r="A42" s="312"/>
      <c r="B42" s="109"/>
      <c r="C42" s="97"/>
      <c r="D42" s="97"/>
      <c r="E42" s="246"/>
      <c r="F42" s="246"/>
      <c r="G42" s="246"/>
      <c r="H42" s="246"/>
      <c r="I42" s="246"/>
      <c r="J42" s="220"/>
    </row>
    <row r="43" spans="2:4" ht="16.5" thickTop="1">
      <c r="B43" s="212"/>
      <c r="C43" s="212"/>
      <c r="D43" s="212"/>
    </row>
    <row r="44" spans="2:9" ht="30" customHeight="1">
      <c r="B44" s="191" t="s">
        <v>171</v>
      </c>
      <c r="C44" s="192"/>
      <c r="D44" s="192"/>
      <c r="E44" s="488" t="str">
        <f>IF(COUNTA(E10:I10,E16:I16,E38:I38)/15*100=100,"OK - Table 4 is fully completed","WARNING - Table 4 is not fully completed, please fill in figure, L, M or 0")</f>
        <v>OK - Table 4 is fully completed</v>
      </c>
      <c r="F44" s="488"/>
      <c r="G44" s="488"/>
      <c r="H44" s="488"/>
      <c r="I44" s="489"/>
    </row>
  </sheetData>
  <sheetProtection password="CA3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PageLayoutView="0" colorId="22" workbookViewId="0" topLeftCell="B1">
      <selection activeCell="B1" sqref="B1"/>
    </sheetView>
  </sheetViews>
  <sheetFormatPr defaultColWidth="9.77734375" defaultRowHeight="15"/>
  <cols>
    <col min="1" max="1" width="6.6640625" style="225" hidden="1" customWidth="1"/>
    <col min="2" max="2" width="9.77734375" style="147" customWidth="1"/>
    <col min="3" max="3" width="51.4453125" style="226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76</v>
      </c>
      <c r="D1" s="22"/>
      <c r="J1" s="215"/>
      <c r="K1" s="457" t="s">
        <v>573</v>
      </c>
      <c r="L1" s="457" t="s">
        <v>574</v>
      </c>
    </row>
    <row r="2" spans="1:12" ht="11.25" customHeight="1" thickBot="1">
      <c r="A2" s="29"/>
      <c r="B2" s="24"/>
      <c r="C2" s="52"/>
      <c r="D2" s="24"/>
      <c r="L2" s="457" t="s">
        <v>575</v>
      </c>
    </row>
    <row r="3" spans="1:12" ht="11.25" customHeight="1" thickTop="1">
      <c r="A3" s="53"/>
      <c r="B3" s="54"/>
      <c r="C3" s="55"/>
      <c r="D3" s="56"/>
      <c r="E3" s="238"/>
      <c r="F3" s="238"/>
      <c r="G3" s="238"/>
      <c r="H3" s="238"/>
      <c r="I3" s="238"/>
      <c r="J3" s="216"/>
      <c r="L3" s="457" t="s">
        <v>576</v>
      </c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7"/>
    </row>
    <row r="5" spans="1:10" ht="15.75">
      <c r="A5" s="57"/>
      <c r="B5" s="58"/>
      <c r="C5" s="227" t="s">
        <v>584</v>
      </c>
      <c r="D5" s="64" t="s">
        <v>3</v>
      </c>
      <c r="E5" s="28">
        <v>2009</v>
      </c>
      <c r="F5" s="28">
        <f>E5+1</f>
        <v>2010</v>
      </c>
      <c r="G5" s="28">
        <f>F5+1</f>
        <v>2011</v>
      </c>
      <c r="H5" s="28">
        <f>G5+1</f>
        <v>2012</v>
      </c>
      <c r="I5" s="28">
        <f>H5+1</f>
        <v>2013</v>
      </c>
      <c r="J5" s="217"/>
    </row>
    <row r="6" spans="1:10" ht="15.75">
      <c r="A6" s="57"/>
      <c r="B6" s="58"/>
      <c r="C6" s="462" t="str">
        <f>'Cover page'!E14</f>
        <v>Date: 15/04/2013</v>
      </c>
      <c r="D6" s="64" t="s">
        <v>4</v>
      </c>
      <c r="E6" s="157"/>
      <c r="F6" s="157"/>
      <c r="G6" s="157"/>
      <c r="H6" s="157"/>
      <c r="I6" s="157"/>
      <c r="J6" s="217"/>
    </row>
    <row r="7" spans="1:10" ht="16.5" thickBot="1">
      <c r="A7" s="57"/>
      <c r="B7" s="58"/>
      <c r="C7" s="43"/>
      <c r="D7" s="241"/>
      <c r="E7" s="242"/>
      <c r="F7" s="242"/>
      <c r="G7" s="242"/>
      <c r="H7" s="242"/>
      <c r="I7" s="243"/>
      <c r="J7" s="217"/>
    </row>
    <row r="8" spans="1:10" ht="15.75">
      <c r="A8" s="114"/>
      <c r="B8" s="58"/>
      <c r="C8" s="65"/>
      <c r="D8" s="66"/>
      <c r="E8" s="458" t="s">
        <v>576</v>
      </c>
      <c r="F8" s="458" t="s">
        <v>576</v>
      </c>
      <c r="G8" s="458" t="s">
        <v>575</v>
      </c>
      <c r="H8" s="458" t="s">
        <v>575</v>
      </c>
      <c r="I8" s="317" t="s">
        <v>6</v>
      </c>
      <c r="J8" s="217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7"/>
    </row>
    <row r="10" spans="1:10" ht="17.25" thickBot="1" thickTop="1">
      <c r="A10" s="160" t="s">
        <v>252</v>
      </c>
      <c r="B10" s="58"/>
      <c r="C10" s="71" t="s">
        <v>8</v>
      </c>
      <c r="D10" s="30" t="s">
        <v>9</v>
      </c>
      <c r="E10" s="327">
        <v>-4250</v>
      </c>
      <c r="F10" s="328">
        <v>-4455</v>
      </c>
      <c r="G10" s="328">
        <v>-1539</v>
      </c>
      <c r="H10" s="328">
        <v>-3662</v>
      </c>
      <c r="I10" s="329">
        <v>-3825</v>
      </c>
      <c r="J10" s="217"/>
    </row>
    <row r="11" spans="1:10" ht="16.5" thickTop="1">
      <c r="A11" s="160" t="s">
        <v>253</v>
      </c>
      <c r="B11" s="58"/>
      <c r="C11" s="71" t="s">
        <v>10</v>
      </c>
      <c r="D11" s="70" t="s">
        <v>11</v>
      </c>
      <c r="E11" s="330">
        <v>-7826</v>
      </c>
      <c r="F11" s="330">
        <v>-9522</v>
      </c>
      <c r="G11" s="330">
        <v>-5758</v>
      </c>
      <c r="H11" s="330">
        <v>-6628</v>
      </c>
      <c r="I11" s="330">
        <v>-6215</v>
      </c>
      <c r="J11" s="217"/>
    </row>
    <row r="12" spans="1:10" ht="15.75">
      <c r="A12" s="160" t="s">
        <v>254</v>
      </c>
      <c r="B12" s="58"/>
      <c r="C12" s="71" t="s">
        <v>12</v>
      </c>
      <c r="D12" s="70" t="s">
        <v>13</v>
      </c>
      <c r="E12" s="331" t="s">
        <v>596</v>
      </c>
      <c r="F12" s="331" t="s">
        <v>596</v>
      </c>
      <c r="G12" s="331" t="s">
        <v>596</v>
      </c>
      <c r="H12" s="331" t="s">
        <v>596</v>
      </c>
      <c r="I12" s="331" t="s">
        <v>596</v>
      </c>
      <c r="J12" s="217"/>
    </row>
    <row r="13" spans="1:10" ht="15.75">
      <c r="A13" s="160" t="s">
        <v>255</v>
      </c>
      <c r="B13" s="58"/>
      <c r="C13" s="71" t="s">
        <v>14</v>
      </c>
      <c r="D13" s="70" t="s">
        <v>15</v>
      </c>
      <c r="E13" s="331">
        <v>-1181</v>
      </c>
      <c r="F13" s="331">
        <v>-354</v>
      </c>
      <c r="G13" s="331">
        <v>-1073</v>
      </c>
      <c r="H13" s="331">
        <v>-2094</v>
      </c>
      <c r="I13" s="331">
        <v>-1908</v>
      </c>
      <c r="J13" s="217"/>
    </row>
    <row r="14" spans="1:10" ht="15.75">
      <c r="A14" s="160" t="s">
        <v>256</v>
      </c>
      <c r="B14" s="58"/>
      <c r="C14" s="71" t="s">
        <v>16</v>
      </c>
      <c r="D14" s="70" t="s">
        <v>17</v>
      </c>
      <c r="E14" s="331">
        <v>4757</v>
      </c>
      <c r="F14" s="331">
        <v>5421</v>
      </c>
      <c r="G14" s="331">
        <v>5292</v>
      </c>
      <c r="H14" s="331">
        <v>5060</v>
      </c>
      <c r="I14" s="331">
        <v>4298</v>
      </c>
      <c r="J14" s="217"/>
    </row>
    <row r="15" spans="1:10" ht="16.5" thickBot="1">
      <c r="A15" s="160"/>
      <c r="B15" s="58"/>
      <c r="C15" s="72"/>
      <c r="D15" s="73"/>
      <c r="E15" s="322"/>
      <c r="F15" s="323"/>
      <c r="G15" s="323"/>
      <c r="H15" s="323"/>
      <c r="I15" s="324"/>
      <c r="J15" s="217"/>
    </row>
    <row r="16" spans="1:10" ht="15.75">
      <c r="A16" s="160"/>
      <c r="B16" s="58"/>
      <c r="C16" s="74"/>
      <c r="D16" s="68"/>
      <c r="E16" s="458" t="s">
        <v>576</v>
      </c>
      <c r="F16" s="458" t="s">
        <v>576</v>
      </c>
      <c r="G16" s="458" t="s">
        <v>575</v>
      </c>
      <c r="H16" s="458" t="s">
        <v>575</v>
      </c>
      <c r="I16" s="317" t="s">
        <v>6</v>
      </c>
      <c r="J16" s="217"/>
    </row>
    <row r="17" spans="1:10" ht="16.5" thickBot="1">
      <c r="A17" s="160"/>
      <c r="B17" s="58"/>
      <c r="C17" s="69" t="s">
        <v>18</v>
      </c>
      <c r="D17" s="77"/>
      <c r="E17" s="325"/>
      <c r="F17" s="326"/>
      <c r="G17" s="326"/>
      <c r="H17" s="326"/>
      <c r="I17" s="321"/>
      <c r="J17" s="217"/>
    </row>
    <row r="18" spans="1:10" ht="17.25" thickBot="1" thickTop="1">
      <c r="A18" s="160" t="s">
        <v>257</v>
      </c>
      <c r="B18" s="58"/>
      <c r="C18" s="69" t="s">
        <v>19</v>
      </c>
      <c r="D18" s="78"/>
      <c r="E18" s="348">
        <v>74997</v>
      </c>
      <c r="F18" s="349">
        <v>86974</v>
      </c>
      <c r="G18" s="349">
        <v>92849</v>
      </c>
      <c r="H18" s="349">
        <v>103131</v>
      </c>
      <c r="I18" s="350">
        <v>112760</v>
      </c>
      <c r="J18" s="217"/>
    </row>
    <row r="19" spans="1:10" ht="16.5" thickTop="1">
      <c r="A19" s="160"/>
      <c r="B19" s="58"/>
      <c r="C19" s="41" t="s">
        <v>20</v>
      </c>
      <c r="D19" s="31"/>
      <c r="E19" s="351"/>
      <c r="F19" s="352"/>
      <c r="G19" s="352"/>
      <c r="H19" s="352"/>
      <c r="I19" s="353"/>
      <c r="J19" s="217"/>
    </row>
    <row r="20" spans="1:10" ht="15.75">
      <c r="A20" s="160" t="s">
        <v>258</v>
      </c>
      <c r="B20" s="58"/>
      <c r="C20" s="71" t="s">
        <v>21</v>
      </c>
      <c r="D20" s="70" t="s">
        <v>22</v>
      </c>
      <c r="E20" s="354">
        <v>487</v>
      </c>
      <c r="F20" s="354">
        <v>494</v>
      </c>
      <c r="G20" s="354">
        <v>503</v>
      </c>
      <c r="H20" s="354">
        <v>530</v>
      </c>
      <c r="I20" s="355"/>
      <c r="J20" s="217"/>
    </row>
    <row r="21" spans="1:10" ht="15.75">
      <c r="A21" s="160" t="s">
        <v>259</v>
      </c>
      <c r="B21" s="58"/>
      <c r="C21" s="71" t="s">
        <v>23</v>
      </c>
      <c r="D21" s="30" t="s">
        <v>24</v>
      </c>
      <c r="E21" s="356">
        <v>61308</v>
      </c>
      <c r="F21" s="356">
        <v>72829</v>
      </c>
      <c r="G21" s="356">
        <v>76458</v>
      </c>
      <c r="H21" s="356">
        <v>83020</v>
      </c>
      <c r="I21" s="353"/>
      <c r="J21" s="217"/>
    </row>
    <row r="22" spans="1:10" ht="15.75">
      <c r="A22" s="160" t="s">
        <v>260</v>
      </c>
      <c r="B22" s="58"/>
      <c r="C22" s="41" t="s">
        <v>25</v>
      </c>
      <c r="D22" s="70" t="s">
        <v>26</v>
      </c>
      <c r="E22" s="357">
        <v>12119</v>
      </c>
      <c r="F22" s="357">
        <v>12011</v>
      </c>
      <c r="G22" s="357">
        <v>8447</v>
      </c>
      <c r="H22" s="357">
        <v>6317</v>
      </c>
      <c r="I22" s="355"/>
      <c r="J22" s="217"/>
    </row>
    <row r="23" spans="1:10" ht="15.75">
      <c r="A23" s="160" t="s">
        <v>261</v>
      </c>
      <c r="B23" s="58"/>
      <c r="C23" s="41" t="s">
        <v>27</v>
      </c>
      <c r="D23" s="70" t="s">
        <v>28</v>
      </c>
      <c r="E23" s="356">
        <v>49189</v>
      </c>
      <c r="F23" s="356">
        <v>60818</v>
      </c>
      <c r="G23" s="356">
        <v>68011</v>
      </c>
      <c r="H23" s="356">
        <v>76703</v>
      </c>
      <c r="I23" s="355"/>
      <c r="J23" s="217"/>
    </row>
    <row r="24" spans="1:10" ht="15.75">
      <c r="A24" s="160" t="s">
        <v>262</v>
      </c>
      <c r="B24" s="58"/>
      <c r="C24" s="71" t="s">
        <v>29</v>
      </c>
      <c r="D24" s="70" t="s">
        <v>30</v>
      </c>
      <c r="E24" s="356">
        <v>13202</v>
      </c>
      <c r="F24" s="356">
        <v>13651</v>
      </c>
      <c r="G24" s="356">
        <v>15888</v>
      </c>
      <c r="H24" s="356">
        <v>19581</v>
      </c>
      <c r="I24" s="353"/>
      <c r="J24" s="217"/>
    </row>
    <row r="25" spans="1:10" ht="15.75">
      <c r="A25" s="160" t="s">
        <v>263</v>
      </c>
      <c r="B25" s="58"/>
      <c r="C25" s="41" t="s">
        <v>25</v>
      </c>
      <c r="D25" s="30" t="s">
        <v>31</v>
      </c>
      <c r="E25" s="356">
        <v>1858</v>
      </c>
      <c r="F25" s="356">
        <v>2003</v>
      </c>
      <c r="G25" s="356">
        <v>3127</v>
      </c>
      <c r="H25" s="356">
        <v>4270</v>
      </c>
      <c r="I25" s="355"/>
      <c r="J25" s="217"/>
    </row>
    <row r="26" spans="1:10" ht="15.75">
      <c r="A26" s="160" t="s">
        <v>264</v>
      </c>
      <c r="B26" s="58"/>
      <c r="C26" s="41" t="s">
        <v>27</v>
      </c>
      <c r="D26" s="30" t="s">
        <v>32</v>
      </c>
      <c r="E26" s="356">
        <v>11344</v>
      </c>
      <c r="F26" s="354">
        <v>11648</v>
      </c>
      <c r="G26" s="354">
        <v>12761</v>
      </c>
      <c r="H26" s="354">
        <v>15311</v>
      </c>
      <c r="I26" s="355"/>
      <c r="J26" s="217"/>
    </row>
    <row r="27" spans="1:10" ht="16.5" thickBot="1">
      <c r="A27" s="160"/>
      <c r="B27" s="58"/>
      <c r="C27" s="80"/>
      <c r="D27" s="81"/>
      <c r="E27" s="358"/>
      <c r="F27" s="359"/>
      <c r="G27" s="359"/>
      <c r="H27" s="359"/>
      <c r="I27" s="360"/>
      <c r="J27" s="217"/>
    </row>
    <row r="28" spans="1:10" ht="15.75">
      <c r="A28" s="160"/>
      <c r="B28" s="58"/>
      <c r="C28" s="83"/>
      <c r="D28" s="84"/>
      <c r="E28" s="361"/>
      <c r="F28" s="362"/>
      <c r="G28" s="362"/>
      <c r="H28" s="362"/>
      <c r="I28" s="363"/>
      <c r="J28" s="217"/>
    </row>
    <row r="29" spans="1:10" ht="15.75">
      <c r="A29" s="160"/>
      <c r="B29" s="58"/>
      <c r="C29" s="69" t="s">
        <v>88</v>
      </c>
      <c r="D29" s="77"/>
      <c r="E29" s="351"/>
      <c r="F29" s="352"/>
      <c r="G29" s="352"/>
      <c r="H29" s="352"/>
      <c r="I29" s="364"/>
      <c r="J29" s="217"/>
    </row>
    <row r="30" spans="1:10" ht="15.75">
      <c r="A30" s="160" t="s">
        <v>265</v>
      </c>
      <c r="B30" s="85"/>
      <c r="C30" s="69" t="s">
        <v>33</v>
      </c>
      <c r="D30" s="70" t="s">
        <v>34</v>
      </c>
      <c r="E30" s="356">
        <v>4873</v>
      </c>
      <c r="F30" s="356">
        <v>4457</v>
      </c>
      <c r="G30" s="356">
        <v>4748</v>
      </c>
      <c r="H30" s="356">
        <v>5012</v>
      </c>
      <c r="I30" s="356">
        <v>5199</v>
      </c>
      <c r="J30" s="217"/>
    </row>
    <row r="31" spans="1:10" ht="15.75">
      <c r="A31" s="160" t="s">
        <v>266</v>
      </c>
      <c r="B31" s="85"/>
      <c r="C31" s="69" t="s">
        <v>35</v>
      </c>
      <c r="D31" s="70" t="s">
        <v>65</v>
      </c>
      <c r="E31" s="356">
        <v>1975</v>
      </c>
      <c r="F31" s="356">
        <v>1913</v>
      </c>
      <c r="G31" s="356">
        <v>2085</v>
      </c>
      <c r="H31" s="356">
        <v>2010</v>
      </c>
      <c r="I31" s="356">
        <v>1992</v>
      </c>
      <c r="J31" s="217"/>
    </row>
    <row r="32" spans="1:10" s="219" customFormat="1" ht="15.75">
      <c r="A32" s="160" t="s">
        <v>267</v>
      </c>
      <c r="B32" s="86"/>
      <c r="C32" s="87" t="s">
        <v>73</v>
      </c>
      <c r="D32" s="88" t="s">
        <v>77</v>
      </c>
      <c r="E32" s="365">
        <v>2405</v>
      </c>
      <c r="F32" s="365">
        <v>2469</v>
      </c>
      <c r="G32" s="365">
        <v>2684</v>
      </c>
      <c r="H32" s="365">
        <v>2769</v>
      </c>
      <c r="I32" s="365">
        <v>2751</v>
      </c>
      <c r="J32" s="218"/>
    </row>
    <row r="33" spans="1:10" ht="16.5" thickBot="1">
      <c r="A33" s="160"/>
      <c r="B33" s="85"/>
      <c r="C33" s="89"/>
      <c r="D33" s="90"/>
      <c r="E33" s="366"/>
      <c r="F33" s="359"/>
      <c r="G33" s="359"/>
      <c r="H33" s="359"/>
      <c r="I33" s="367"/>
      <c r="J33" s="217"/>
    </row>
    <row r="34" spans="1:10" ht="16.5" thickBot="1">
      <c r="A34" s="160"/>
      <c r="B34" s="85"/>
      <c r="C34" s="65"/>
      <c r="D34" s="76"/>
      <c r="E34" s="368"/>
      <c r="F34" s="369"/>
      <c r="G34" s="369"/>
      <c r="H34" s="369"/>
      <c r="I34" s="370"/>
      <c r="J34" s="217"/>
    </row>
    <row r="35" spans="1:10" ht="17.25" thickBot="1" thickTop="1">
      <c r="A35" s="160" t="s">
        <v>268</v>
      </c>
      <c r="B35" s="85"/>
      <c r="C35" s="69" t="s">
        <v>36</v>
      </c>
      <c r="D35" s="70" t="s">
        <v>37</v>
      </c>
      <c r="E35" s="348">
        <v>172318</v>
      </c>
      <c r="F35" s="349">
        <v>178796</v>
      </c>
      <c r="G35" s="349">
        <v>189489</v>
      </c>
      <c r="H35" s="349">
        <v>194469</v>
      </c>
      <c r="I35" s="350">
        <v>200155</v>
      </c>
      <c r="J35" s="217"/>
    </row>
    <row r="36" spans="1:10" ht="11.25" customHeight="1" thickTop="1">
      <c r="A36" s="57"/>
      <c r="B36" s="91"/>
      <c r="C36" s="40"/>
      <c r="D36" s="24"/>
      <c r="J36" s="217"/>
    </row>
    <row r="37" spans="1:10" ht="15.75">
      <c r="A37" s="57"/>
      <c r="B37" s="85"/>
      <c r="C37" s="92" t="s">
        <v>38</v>
      </c>
      <c r="D37" s="93"/>
      <c r="J37" s="217"/>
    </row>
    <row r="38" spans="1:10" ht="11.25" customHeight="1" thickBot="1">
      <c r="A38" s="94"/>
      <c r="B38" s="95"/>
      <c r="C38" s="96"/>
      <c r="D38" s="97"/>
      <c r="E38" s="246"/>
      <c r="F38" s="246"/>
      <c r="G38" s="246"/>
      <c r="H38" s="246"/>
      <c r="I38" s="246"/>
      <c r="J38" s="220"/>
    </row>
    <row r="39" ht="15.75" thickTop="1"/>
    <row r="41" spans="2:10" ht="30" customHeight="1">
      <c r="B41" s="180" t="s">
        <v>171</v>
      </c>
      <c r="C41" s="181"/>
      <c r="D41" s="181"/>
      <c r="E41" s="482" t="str">
        <f>IF(COUNTA(E10:I14,E18:I18,E20:H26,E30:I32,E35:I35)/78*100=100,"OK - Table 1 is fully completed","WARNING - Table 1 is not fully completed, please fill in figure, L, M or 0")</f>
        <v>OK - Table 1 is fully completed</v>
      </c>
      <c r="F41" s="482"/>
      <c r="G41" s="482"/>
      <c r="H41" s="482"/>
      <c r="I41" s="482"/>
      <c r="J41" s="182"/>
    </row>
    <row r="42" spans="2:10" ht="15" customHeight="1">
      <c r="B42" s="183" t="s">
        <v>172</v>
      </c>
      <c r="C42" s="83"/>
      <c r="D42" s="37"/>
      <c r="E42" s="483"/>
      <c r="F42" s="483"/>
      <c r="G42" s="483"/>
      <c r="H42" s="483"/>
      <c r="I42" s="483"/>
      <c r="J42" s="184"/>
    </row>
    <row r="43" spans="2:10" ht="15" customHeight="1">
      <c r="B43" s="185"/>
      <c r="C43" s="186" t="s">
        <v>173</v>
      </c>
      <c r="D43" s="38"/>
      <c r="E43" s="371">
        <f>IF(E10="M",0,E10)-IF(E11="M",0,E11)-IF(E12="M",0,E12)-IF(E13="M",0,E13)-IF(E14="M",0,E14)</f>
        <v>0</v>
      </c>
      <c r="F43" s="371">
        <f>IF(F10="M",0,F10)-IF(F11="M",0,F11)-IF(F12="M",0,F12)-IF(F13="M",0,F13)-IF(F14="M",0,F14)</f>
        <v>0</v>
      </c>
      <c r="G43" s="371">
        <f>IF(G10="M",0,G10)-IF(G11="M",0,G11)-IF(G12="M",0,G12)-IF(G13="M",0,G13)-IF(G14="M",0,G14)</f>
        <v>0</v>
      </c>
      <c r="H43" s="371">
        <f>IF(H10="M",0,H10)-IF(H11="M",0,H11)-IF(H12="M",0,H12)-IF(H13="M",0,H13)-IF(H14="M",0,H14)</f>
        <v>0</v>
      </c>
      <c r="I43" s="371">
        <f>IF(I10="M",0,I10)-IF(I11="M",0,I11)-IF(I12="M",0,I12)-IF(I13="M",0,I13)-IF(I14="M",0,I14)</f>
        <v>0</v>
      </c>
      <c r="J43" s="250"/>
    </row>
    <row r="44" spans="2:10" ht="15" customHeight="1">
      <c r="B44" s="187"/>
      <c r="C44" s="186" t="s">
        <v>174</v>
      </c>
      <c r="D44" s="38"/>
      <c r="E44" s="371">
        <f>IF(E18="M",0,E18)-IF(E20="M",0,E20)-IF(E21="M",0,E21)-IF(E24="M",0,E24)</f>
        <v>0</v>
      </c>
      <c r="F44" s="371">
        <f>IF(F18="M",0,F18)-IF(F20="M",0,F20)-IF(F21="M",0,F21)-IF(F24="M",0,F24)</f>
        <v>0</v>
      </c>
      <c r="G44" s="371">
        <f>IF(G18="M",0,G18)-IF(G20="M",0,G20)-IF(G21="M",0,G21)-IF(G24="M",0,G24)</f>
        <v>0</v>
      </c>
      <c r="H44" s="371">
        <f>IF(H18="M",0,H18)-IF(H20="M",0,H20)-IF(H21="M",0,H21)-IF(H24="M",0,H24)</f>
        <v>0</v>
      </c>
      <c r="I44" s="371"/>
      <c r="J44" s="250"/>
    </row>
    <row r="45" spans="2:10" ht="15" customHeight="1">
      <c r="B45" s="187"/>
      <c r="C45" s="186" t="s">
        <v>175</v>
      </c>
      <c r="D45" s="38"/>
      <c r="E45" s="371">
        <f>IF(E21="M",0,E21)-IF(E22="M",0,E22)-IF(E23="M",0,E23)</f>
        <v>0</v>
      </c>
      <c r="F45" s="371">
        <f>IF(F21="M",0,F21)-IF(F22="M",0,F22)-IF(F23="M",0,F23)</f>
        <v>0</v>
      </c>
      <c r="G45" s="371">
        <f>IF(G21="M",0,G21)-IF(G22="M",0,G22)-IF(G23="M",0,G23)</f>
        <v>0</v>
      </c>
      <c r="H45" s="371">
        <f>IF(H21="M",0,H21)-IF(H22="M",0,H22)-IF(H23="M",0,H23)</f>
        <v>0</v>
      </c>
      <c r="I45" s="371"/>
      <c r="J45" s="250"/>
    </row>
    <row r="46" spans="2:10" ht="15" customHeight="1">
      <c r="B46" s="188"/>
      <c r="C46" s="189" t="s">
        <v>176</v>
      </c>
      <c r="D46" s="190"/>
      <c r="E46" s="372">
        <f>IF(E24="M",0,E24)-IF(E25="M",0,E25)-IF(E26="M",0,E26)</f>
        <v>0</v>
      </c>
      <c r="F46" s="372">
        <f>IF(F24="M",0,F24)-IF(F25="M",0,F25)-IF(F26="M",0,F26)</f>
        <v>0</v>
      </c>
      <c r="G46" s="372">
        <f>IF(G24="M",0,G24)-IF(G25="M",0,G25)-IF(G26="M",0,G26)</f>
        <v>0</v>
      </c>
      <c r="H46" s="372">
        <f>IF(H24="M",0,H24)-IF(H25="M",0,H25)-IF(H26="M",0,H26)</f>
        <v>0</v>
      </c>
      <c r="I46" s="372"/>
      <c r="J46" s="251"/>
    </row>
    <row r="47" ht="15.75">
      <c r="D47" s="212"/>
    </row>
    <row r="48" ht="15.75">
      <c r="D48" s="212"/>
    </row>
    <row r="49" ht="15.75">
      <c r="D49" s="212"/>
    </row>
    <row r="50" ht="15.75">
      <c r="D50" s="212"/>
    </row>
    <row r="51" ht="15.75">
      <c r="D51" s="212"/>
    </row>
    <row r="52" ht="15.75">
      <c r="D52" s="212"/>
    </row>
    <row r="53" ht="15.75">
      <c r="D53" s="212"/>
    </row>
    <row r="54" ht="15.75">
      <c r="D54" s="212"/>
    </row>
    <row r="55" ht="15.75">
      <c r="D55" s="212"/>
    </row>
    <row r="56" ht="15.75">
      <c r="D56" s="212"/>
    </row>
    <row r="57" ht="15.75">
      <c r="D57" s="212"/>
    </row>
    <row r="58" ht="15.75">
      <c r="D58" s="212"/>
    </row>
    <row r="59" ht="15.75">
      <c r="D59" s="212"/>
    </row>
    <row r="60" ht="15.75">
      <c r="D60" s="212"/>
    </row>
    <row r="61" ht="15.75">
      <c r="D61" s="212"/>
    </row>
    <row r="62" ht="15.75">
      <c r="D62" s="212"/>
    </row>
    <row r="63" ht="15.75">
      <c r="D63" s="212"/>
    </row>
    <row r="64" ht="15.75">
      <c r="D64" s="212"/>
    </row>
    <row r="65" ht="15.75">
      <c r="D65" s="212"/>
    </row>
    <row r="66" ht="15.75">
      <c r="D66" s="212"/>
    </row>
    <row r="67" ht="15.75">
      <c r="D67" s="212"/>
    </row>
    <row r="68" ht="15.75">
      <c r="D68" s="212"/>
    </row>
    <row r="69" ht="15.75">
      <c r="D69" s="212"/>
    </row>
    <row r="71" ht="9" customHeight="1"/>
    <row r="73" ht="12" customHeight="1"/>
    <row r="76" ht="11.25" customHeight="1"/>
    <row r="78" ht="15.75">
      <c r="D78" s="212"/>
    </row>
    <row r="79" ht="15.75">
      <c r="D79" s="212"/>
    </row>
    <row r="80" ht="15.75">
      <c r="D80" s="212"/>
    </row>
    <row r="81" ht="10.5" customHeight="1">
      <c r="D81" s="212"/>
    </row>
    <row r="82" ht="15.75">
      <c r="D82" s="212"/>
    </row>
    <row r="83" ht="15.75">
      <c r="D83" s="212"/>
    </row>
    <row r="84" ht="6" customHeight="1">
      <c r="D84" s="212"/>
    </row>
    <row r="85" ht="15.75">
      <c r="D85" s="212"/>
    </row>
    <row r="86" ht="15.75">
      <c r="D86" s="212"/>
    </row>
    <row r="87" ht="15.75">
      <c r="D87" s="212"/>
    </row>
    <row r="88" ht="15.75">
      <c r="D88" s="212"/>
    </row>
    <row r="89" ht="15.75">
      <c r="D89" s="212"/>
    </row>
    <row r="90" ht="15.75">
      <c r="D90" s="212"/>
    </row>
    <row r="91" ht="15.75">
      <c r="D91" s="212"/>
    </row>
    <row r="92" ht="15.75">
      <c r="D92" s="212"/>
    </row>
    <row r="93" ht="15.75">
      <c r="D93" s="212"/>
    </row>
    <row r="94" ht="15.75">
      <c r="D94" s="212"/>
    </row>
    <row r="95" ht="15.75">
      <c r="D95" s="212"/>
    </row>
    <row r="96" ht="15.75">
      <c r="D96" s="212"/>
    </row>
    <row r="97" ht="15.75">
      <c r="D97" s="212"/>
    </row>
    <row r="98" ht="15.75">
      <c r="D98" s="212"/>
    </row>
    <row r="99" ht="15.75">
      <c r="D99" s="212"/>
    </row>
    <row r="100" ht="15.75">
      <c r="D100" s="212"/>
    </row>
    <row r="101" ht="15.75">
      <c r="D101" s="212"/>
    </row>
    <row r="102" ht="15.75">
      <c r="D102" s="212"/>
    </row>
    <row r="103" ht="15.75">
      <c r="D103" s="212"/>
    </row>
    <row r="104" ht="15.75">
      <c r="D104" s="212"/>
    </row>
    <row r="105" ht="15.75">
      <c r="D105" s="212"/>
    </row>
    <row r="107" ht="9" customHeight="1"/>
    <row r="109" ht="12" customHeight="1"/>
    <row r="112" ht="11.25" customHeight="1"/>
    <row r="114" ht="15.75">
      <c r="D114" s="212"/>
    </row>
    <row r="115" ht="15.75">
      <c r="D115" s="212"/>
    </row>
    <row r="116" ht="15.75">
      <c r="D116" s="212"/>
    </row>
    <row r="117" ht="10.5" customHeight="1">
      <c r="D117" s="212"/>
    </row>
    <row r="118" ht="15.75">
      <c r="D118" s="212"/>
    </row>
    <row r="119" ht="15.75">
      <c r="D119" s="212"/>
    </row>
    <row r="120" ht="6" customHeight="1">
      <c r="D120" s="212"/>
    </row>
    <row r="121" ht="15.75">
      <c r="D121" s="212"/>
    </row>
    <row r="122" ht="15.75">
      <c r="D122" s="212"/>
    </row>
    <row r="123" ht="15.75">
      <c r="D123" s="212"/>
    </row>
    <row r="124" ht="15.75">
      <c r="D124" s="212"/>
    </row>
    <row r="125" ht="15.75">
      <c r="D125" s="212"/>
    </row>
    <row r="126" ht="15.75">
      <c r="D126" s="212"/>
    </row>
    <row r="127" ht="15.75">
      <c r="D127" s="212"/>
    </row>
    <row r="128" ht="15.75">
      <c r="D128" s="212"/>
    </row>
    <row r="129" ht="15.75">
      <c r="D129" s="212"/>
    </row>
    <row r="130" ht="15.75">
      <c r="D130" s="212"/>
    </row>
    <row r="131" ht="15.75">
      <c r="D131" s="212"/>
    </row>
    <row r="132" ht="15.75">
      <c r="D132" s="212"/>
    </row>
    <row r="133" ht="15.75">
      <c r="D133" s="212"/>
    </row>
    <row r="134" ht="15.75">
      <c r="D134" s="212"/>
    </row>
    <row r="135" ht="15.75">
      <c r="D135" s="212"/>
    </row>
    <row r="136" ht="15.75">
      <c r="D136" s="212"/>
    </row>
    <row r="137" ht="15.75">
      <c r="D137" s="212"/>
    </row>
    <row r="138" ht="15.75">
      <c r="D138" s="212"/>
    </row>
    <row r="139" ht="15.75">
      <c r="D139" s="212"/>
    </row>
    <row r="140" ht="15.75">
      <c r="D140" s="212"/>
    </row>
    <row r="141" ht="15.75">
      <c r="D141" s="212"/>
    </row>
    <row r="143" ht="9" customHeight="1"/>
    <row r="145" ht="12" customHeight="1"/>
    <row r="148" ht="11.25" customHeight="1"/>
    <row r="150" ht="15.75">
      <c r="D150" s="212"/>
    </row>
    <row r="151" ht="15.75">
      <c r="D151" s="212"/>
    </row>
    <row r="152" ht="15.75">
      <c r="D152" s="212"/>
    </row>
    <row r="153" ht="10.5" customHeight="1">
      <c r="D153" s="212"/>
    </row>
    <row r="154" ht="15.75">
      <c r="D154" s="212"/>
    </row>
    <row r="155" ht="15.75">
      <c r="D155" s="212"/>
    </row>
    <row r="156" ht="6" customHeight="1">
      <c r="D156" s="212"/>
    </row>
    <row r="157" ht="15.75">
      <c r="D157" s="212"/>
    </row>
    <row r="158" ht="15.75">
      <c r="D158" s="212"/>
    </row>
    <row r="159" ht="15.75">
      <c r="D159" s="212"/>
    </row>
    <row r="160" ht="15.75">
      <c r="D160" s="212"/>
    </row>
    <row r="161" ht="15.75">
      <c r="D161" s="212"/>
    </row>
    <row r="162" ht="15.75">
      <c r="D162" s="212"/>
    </row>
    <row r="163" ht="15.75">
      <c r="D163" s="212"/>
    </row>
    <row r="164" ht="15.75">
      <c r="D164" s="212"/>
    </row>
    <row r="165" ht="15.75">
      <c r="D165" s="212"/>
    </row>
    <row r="166" ht="15.75">
      <c r="D166" s="212"/>
    </row>
    <row r="167" ht="15.75">
      <c r="D167" s="212"/>
    </row>
    <row r="168" ht="15.75">
      <c r="D168" s="212"/>
    </row>
    <row r="169" ht="15.75">
      <c r="D169" s="212"/>
    </row>
    <row r="170" ht="15.75">
      <c r="D170" s="212"/>
    </row>
    <row r="171" ht="15.75">
      <c r="D171" s="212"/>
    </row>
    <row r="172" ht="15.75">
      <c r="D172" s="212"/>
    </row>
    <row r="173" ht="15.75">
      <c r="D173" s="212"/>
    </row>
    <row r="174" ht="15.75">
      <c r="D174" s="212"/>
    </row>
    <row r="175" ht="15.75">
      <c r="D175" s="212"/>
    </row>
    <row r="176" ht="15.75">
      <c r="D176" s="212"/>
    </row>
    <row r="177" ht="15.75">
      <c r="D177" s="2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3" customFormat="1" ht="14.25">
      <c r="A248" s="225"/>
      <c r="C248" s="248"/>
    </row>
    <row r="249" spans="1:3" s="224" customFormat="1" ht="12.75">
      <c r="A249" s="225"/>
      <c r="C249" s="249"/>
    </row>
    <row r="250" spans="1:3" s="223" customFormat="1" ht="14.25">
      <c r="A250" s="225"/>
      <c r="C250" s="248"/>
    </row>
    <row r="251" spans="1:3" s="223" customFormat="1" ht="14.25">
      <c r="A251" s="225"/>
      <c r="C251" s="248"/>
    </row>
    <row r="252" spans="1:3" s="223" customFormat="1" ht="14.25">
      <c r="A252" s="225"/>
      <c r="C252" s="248"/>
    </row>
    <row r="253" spans="1:3" s="223" customFormat="1" ht="14.25">
      <c r="A253" s="225"/>
      <c r="C253" s="248"/>
    </row>
    <row r="254" spans="1:3" s="223" customFormat="1" ht="14.25">
      <c r="A254" s="225"/>
      <c r="C254" s="248"/>
    </row>
    <row r="255" spans="1:3" s="223" customFormat="1" ht="14.25">
      <c r="A255" s="225"/>
      <c r="C255" s="248"/>
    </row>
    <row r="256" spans="1:3" s="223" customFormat="1" ht="14.25">
      <c r="A256" s="225"/>
      <c r="C256" s="248"/>
    </row>
    <row r="257" spans="1:3" s="223" customFormat="1" ht="14.25">
      <c r="A257" s="225"/>
      <c r="C257" s="248"/>
    </row>
    <row r="258" spans="1:3" s="223" customFormat="1" ht="14.25">
      <c r="A258" s="225"/>
      <c r="C258" s="248"/>
    </row>
    <row r="259" spans="1:3" s="223" customFormat="1" ht="14.25">
      <c r="A259" s="225"/>
      <c r="C259" s="248"/>
    </row>
    <row r="260" spans="1:3" s="223" customFormat="1" ht="14.25">
      <c r="A260" s="225"/>
      <c r="C260" s="248"/>
    </row>
    <row r="261" spans="1:3" s="223" customFormat="1" ht="14.25">
      <c r="A261" s="225"/>
      <c r="C261" s="248"/>
    </row>
    <row r="262" spans="1:3" s="223" customFormat="1" ht="14.25">
      <c r="A262" s="225"/>
      <c r="C262" s="248"/>
    </row>
    <row r="263" spans="1:3" s="223" customFormat="1" ht="14.25">
      <c r="A263" s="225"/>
      <c r="C263" s="248"/>
    </row>
    <row r="264" spans="1:3" s="223" customFormat="1" ht="14.25">
      <c r="A264" s="225"/>
      <c r="C264" s="248"/>
    </row>
    <row r="265" spans="1:3" s="223" customFormat="1" ht="14.25">
      <c r="A265" s="225"/>
      <c r="C265" s="248"/>
    </row>
    <row r="266" spans="1:3" s="223" customFormat="1" ht="14.25">
      <c r="A266" s="225"/>
      <c r="C266" s="248"/>
    </row>
    <row r="267" spans="1:3" s="223" customFormat="1" ht="14.25">
      <c r="A267" s="225"/>
      <c r="C267" s="248"/>
    </row>
    <row r="268" spans="1:3" s="223" customFormat="1" ht="14.25">
      <c r="A268" s="225"/>
      <c r="C268" s="248"/>
    </row>
    <row r="269" spans="1:3" s="223" customFormat="1" ht="14.25">
      <c r="A269" s="225"/>
      <c r="C269" s="248"/>
    </row>
    <row r="270" spans="1:3" s="223" customFormat="1" ht="14.25">
      <c r="A270" s="225"/>
      <c r="C270" s="248"/>
    </row>
    <row r="271" spans="1:3" s="223" customFormat="1" ht="14.25">
      <c r="A271" s="225"/>
      <c r="C271" s="248"/>
    </row>
    <row r="272" spans="1:3" s="223" customFormat="1" ht="14.25">
      <c r="A272" s="225"/>
      <c r="C272" s="248"/>
    </row>
    <row r="273" spans="1:3" s="223" customFormat="1" ht="14.25">
      <c r="A273" s="225"/>
      <c r="C273" s="248"/>
    </row>
    <row r="274" spans="1:3" s="223" customFormat="1" ht="14.25">
      <c r="A274" s="225"/>
      <c r="C274" s="248"/>
    </row>
    <row r="275" spans="1:3" s="223" customFormat="1" ht="14.25">
      <c r="A275" s="225"/>
      <c r="C275" s="248"/>
    </row>
    <row r="276" spans="1:3" s="223" customFormat="1" ht="14.25">
      <c r="A276" s="225"/>
      <c r="C276" s="248"/>
    </row>
    <row r="277" spans="1:3" s="223" customFormat="1" ht="14.25">
      <c r="A277" s="225"/>
      <c r="C277" s="248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3" customFormat="1" ht="14.25">
      <c r="A302" s="225"/>
      <c r="C302" s="248"/>
    </row>
    <row r="303" spans="1:3" s="224" customFormat="1" ht="12.75">
      <c r="A303" s="225"/>
      <c r="C303" s="249"/>
    </row>
    <row r="304" spans="1:3" s="223" customFormat="1" ht="14.25">
      <c r="A304" s="225"/>
      <c r="C304" s="248"/>
    </row>
    <row r="305" spans="1:3" s="223" customFormat="1" ht="14.25">
      <c r="A305" s="225"/>
      <c r="C305" s="248"/>
    </row>
    <row r="306" spans="1:3" s="223" customFormat="1" ht="14.25">
      <c r="A306" s="225"/>
      <c r="C306" s="248"/>
    </row>
    <row r="307" spans="1:3" s="223" customFormat="1" ht="14.25">
      <c r="A307" s="225"/>
      <c r="C307" s="248"/>
    </row>
    <row r="308" spans="1:3" s="223" customFormat="1" ht="14.25">
      <c r="A308" s="225"/>
      <c r="C308" s="248"/>
    </row>
    <row r="309" spans="1:3" s="223" customFormat="1" ht="14.25">
      <c r="A309" s="225"/>
      <c r="C309" s="248"/>
    </row>
    <row r="310" spans="1:3" s="223" customFormat="1" ht="14.25">
      <c r="A310" s="225"/>
      <c r="C310" s="248"/>
    </row>
    <row r="311" spans="1:3" s="223" customFormat="1" ht="14.25">
      <c r="A311" s="225"/>
      <c r="C311" s="248"/>
    </row>
    <row r="312" spans="1:3" s="223" customFormat="1" ht="14.25">
      <c r="A312" s="225"/>
      <c r="C312" s="248"/>
    </row>
    <row r="313" spans="1:3" s="223" customFormat="1" ht="14.25">
      <c r="A313" s="225"/>
      <c r="C313" s="248"/>
    </row>
    <row r="314" spans="1:3" s="223" customFormat="1" ht="14.25">
      <c r="A314" s="225"/>
      <c r="C314" s="248"/>
    </row>
    <row r="315" spans="1:3" s="223" customFormat="1" ht="14.25">
      <c r="A315" s="225"/>
      <c r="C315" s="248"/>
    </row>
    <row r="316" spans="1:3" s="223" customFormat="1" ht="14.25">
      <c r="A316" s="225"/>
      <c r="C316" s="248"/>
    </row>
    <row r="317" spans="1:3" s="223" customFormat="1" ht="14.25">
      <c r="A317" s="225"/>
      <c r="C317" s="248"/>
    </row>
    <row r="318" spans="1:3" s="223" customFormat="1" ht="14.25">
      <c r="A318" s="225"/>
      <c r="C318" s="248"/>
    </row>
    <row r="319" spans="1:3" s="223" customFormat="1" ht="14.25">
      <c r="A319" s="225"/>
      <c r="C319" s="248"/>
    </row>
    <row r="320" spans="1:3" s="223" customFormat="1" ht="14.25">
      <c r="A320" s="225"/>
      <c r="C320" s="248"/>
    </row>
    <row r="321" spans="1:3" s="223" customFormat="1" ht="14.25">
      <c r="A321" s="225"/>
      <c r="C321" s="248"/>
    </row>
    <row r="322" spans="1:3" s="223" customFormat="1" ht="14.25">
      <c r="A322" s="225"/>
      <c r="C322" s="248"/>
    </row>
    <row r="323" spans="1:3" s="223" customFormat="1" ht="14.25">
      <c r="A323" s="225"/>
      <c r="C323" s="248"/>
    </row>
    <row r="324" spans="1:3" s="223" customFormat="1" ht="14.25">
      <c r="A324" s="225"/>
      <c r="C324" s="248"/>
    </row>
    <row r="325" spans="1:3" s="223" customFormat="1" ht="14.25">
      <c r="A325" s="225"/>
      <c r="C325" s="248"/>
    </row>
    <row r="326" spans="1:3" s="223" customFormat="1" ht="14.25">
      <c r="A326" s="225"/>
      <c r="C326" s="248"/>
    </row>
    <row r="327" spans="1:3" s="223" customFormat="1" ht="14.25">
      <c r="A327" s="225"/>
      <c r="C327" s="248"/>
    </row>
    <row r="328" spans="1:3" s="223" customFormat="1" ht="14.25">
      <c r="A328" s="225"/>
      <c r="C328" s="248"/>
    </row>
    <row r="329" spans="1:3" s="223" customFormat="1" ht="14.25">
      <c r="A329" s="225"/>
      <c r="C329" s="248"/>
    </row>
    <row r="330" spans="1:3" s="223" customFormat="1" ht="14.25">
      <c r="A330" s="225"/>
      <c r="C330" s="248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3" customFormat="1" ht="14.25">
      <c r="A357" s="225"/>
      <c r="C357" s="248"/>
    </row>
    <row r="358" spans="1:3" s="224" customFormat="1" ht="12.75">
      <c r="A358" s="225"/>
      <c r="C358" s="249"/>
    </row>
    <row r="359" spans="1:3" s="223" customFormat="1" ht="14.25">
      <c r="A359" s="225"/>
      <c r="C359" s="248"/>
    </row>
    <row r="360" spans="1:3" s="223" customFormat="1" ht="14.25">
      <c r="A360" s="225"/>
      <c r="C360" s="248"/>
    </row>
    <row r="361" spans="1:3" s="223" customFormat="1" ht="14.25">
      <c r="A361" s="225"/>
      <c r="C361" s="248"/>
    </row>
    <row r="362" spans="1:3" s="223" customFormat="1" ht="14.25">
      <c r="A362" s="225"/>
      <c r="C362" s="248"/>
    </row>
    <row r="363" spans="1:3" s="223" customFormat="1" ht="14.25">
      <c r="A363" s="225"/>
      <c r="C363" s="248"/>
    </row>
    <row r="364" spans="1:3" s="223" customFormat="1" ht="14.25">
      <c r="A364" s="225"/>
      <c r="C364" s="248"/>
    </row>
    <row r="365" spans="1:3" s="223" customFormat="1" ht="14.25">
      <c r="A365" s="225"/>
      <c r="C365" s="248"/>
    </row>
    <row r="366" spans="1:3" s="223" customFormat="1" ht="14.25">
      <c r="A366" s="225"/>
      <c r="C366" s="248"/>
    </row>
    <row r="367" spans="1:3" s="223" customFormat="1" ht="14.25">
      <c r="A367" s="225"/>
      <c r="C367" s="248"/>
    </row>
    <row r="368" spans="1:3" s="223" customFormat="1" ht="14.25">
      <c r="A368" s="225"/>
      <c r="C368" s="248"/>
    </row>
    <row r="369" spans="1:3" s="223" customFormat="1" ht="14.25">
      <c r="A369" s="225"/>
      <c r="C369" s="248"/>
    </row>
    <row r="370" spans="1:3" s="223" customFormat="1" ht="14.25">
      <c r="A370" s="225"/>
      <c r="C370" s="248"/>
    </row>
    <row r="371" spans="1:3" s="223" customFormat="1" ht="14.25">
      <c r="A371" s="225"/>
      <c r="C371" s="248"/>
    </row>
    <row r="372" spans="1:3" s="223" customFormat="1" ht="14.25">
      <c r="A372" s="225"/>
      <c r="C372" s="248"/>
    </row>
    <row r="373" spans="1:3" s="223" customFormat="1" ht="14.25">
      <c r="A373" s="225"/>
      <c r="C373" s="248"/>
    </row>
    <row r="374" spans="1:3" s="223" customFormat="1" ht="14.25">
      <c r="A374" s="225"/>
      <c r="C374" s="248"/>
    </row>
    <row r="375" spans="1:3" s="223" customFormat="1" ht="14.25">
      <c r="A375" s="225"/>
      <c r="C375" s="248"/>
    </row>
    <row r="376" spans="1:3" s="223" customFormat="1" ht="14.25">
      <c r="A376" s="225"/>
      <c r="C376" s="248"/>
    </row>
    <row r="377" spans="1:3" s="223" customFormat="1" ht="14.25">
      <c r="A377" s="225"/>
      <c r="C377" s="248"/>
    </row>
    <row r="378" spans="1:3" s="223" customFormat="1" ht="14.25">
      <c r="A378" s="225"/>
      <c r="C378" s="248"/>
    </row>
    <row r="379" spans="1:3" s="223" customFormat="1" ht="14.25">
      <c r="A379" s="225"/>
      <c r="C379" s="248"/>
    </row>
    <row r="380" spans="1:3" s="223" customFormat="1" ht="14.25">
      <c r="A380" s="225"/>
      <c r="C380" s="248"/>
    </row>
    <row r="381" spans="1:3" s="223" customFormat="1" ht="14.25">
      <c r="A381" s="225"/>
      <c r="C381" s="248"/>
    </row>
    <row r="382" spans="1:3" s="223" customFormat="1" ht="14.25">
      <c r="A382" s="225"/>
      <c r="C382" s="248"/>
    </row>
    <row r="383" spans="1:3" s="223" customFormat="1" ht="14.25">
      <c r="A383" s="225"/>
      <c r="C383" s="248"/>
    </row>
    <row r="384" spans="1:3" s="223" customFormat="1" ht="14.25">
      <c r="A384" s="225"/>
      <c r="C384" s="248"/>
    </row>
    <row r="385" spans="1:3" s="223" customFormat="1" ht="14.25">
      <c r="A385" s="225"/>
      <c r="C385" s="248"/>
    </row>
    <row r="386" spans="1:3" s="223" customFormat="1" ht="14.25">
      <c r="A386" s="225"/>
      <c r="C386" s="248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3" customFormat="1" ht="14.25">
      <c r="A411" s="225"/>
      <c r="C411" s="248"/>
    </row>
    <row r="412" spans="1:3" s="223" customFormat="1" ht="14.25">
      <c r="A412" s="225"/>
      <c r="C412" s="248"/>
    </row>
    <row r="413" spans="1:3" s="223" customFormat="1" ht="14.25">
      <c r="A413" s="225"/>
      <c r="C413" s="248"/>
    </row>
    <row r="414" spans="1:3" s="223" customFormat="1" ht="14.25">
      <c r="A414" s="225"/>
      <c r="C414" s="248"/>
    </row>
    <row r="415" spans="1:3" s="223" customFormat="1" ht="14.25">
      <c r="A415" s="225"/>
      <c r="C415" s="248"/>
    </row>
    <row r="416" spans="1:3" s="223" customFormat="1" ht="14.25">
      <c r="A416" s="225"/>
      <c r="C416" s="248"/>
    </row>
    <row r="417" spans="1:3" s="223" customFormat="1" ht="14.25">
      <c r="A417" s="225"/>
      <c r="C417" s="248"/>
    </row>
    <row r="418" spans="1:3" s="223" customFormat="1" ht="14.25">
      <c r="A418" s="225"/>
      <c r="C418" s="248"/>
    </row>
    <row r="419" spans="1:3" s="223" customFormat="1" ht="14.25">
      <c r="A419" s="225"/>
      <c r="C419" s="248"/>
    </row>
    <row r="420" spans="1:3" s="223" customFormat="1" ht="14.25">
      <c r="A420" s="225"/>
      <c r="C420" s="248"/>
    </row>
    <row r="421" spans="1:3" s="223" customFormat="1" ht="14.25">
      <c r="A421" s="225"/>
      <c r="C421" s="248"/>
    </row>
    <row r="422" spans="1:3" s="223" customFormat="1" ht="14.25">
      <c r="A422" s="225"/>
      <c r="C422" s="248"/>
    </row>
    <row r="423" spans="1:3" s="223" customFormat="1" ht="14.25">
      <c r="A423" s="225"/>
      <c r="C423" s="248"/>
    </row>
    <row r="424" spans="1:3" s="223" customFormat="1" ht="14.25">
      <c r="A424" s="225"/>
      <c r="C424" s="248"/>
    </row>
    <row r="425" spans="1:3" s="223" customFormat="1" ht="14.25">
      <c r="A425" s="225"/>
      <c r="C425" s="248"/>
    </row>
    <row r="426" spans="1:3" s="223" customFormat="1" ht="14.25">
      <c r="A426" s="225"/>
      <c r="C426" s="248"/>
    </row>
    <row r="427" spans="1:3" s="223" customFormat="1" ht="14.25">
      <c r="A427" s="225"/>
      <c r="C427" s="248"/>
    </row>
    <row r="428" spans="1:3" s="223" customFormat="1" ht="14.25">
      <c r="A428" s="225"/>
      <c r="C428" s="248"/>
    </row>
    <row r="429" spans="1:3" s="223" customFormat="1" ht="14.25">
      <c r="A429" s="225"/>
      <c r="C429" s="248"/>
    </row>
    <row r="430" spans="1:3" s="223" customFormat="1" ht="14.25">
      <c r="A430" s="225"/>
      <c r="C430" s="248"/>
    </row>
    <row r="431" spans="1:3" s="223" customFormat="1" ht="14.25">
      <c r="A431" s="225"/>
      <c r="C431" s="248"/>
    </row>
    <row r="432" spans="1:3" s="223" customFormat="1" ht="14.25">
      <c r="A432" s="225"/>
      <c r="C432" s="248"/>
    </row>
    <row r="433" spans="1:3" s="223" customFormat="1" ht="14.25">
      <c r="A433" s="225"/>
      <c r="C433" s="248"/>
    </row>
    <row r="434" spans="1:3" s="223" customFormat="1" ht="14.25">
      <c r="A434" s="225"/>
      <c r="C434" s="248"/>
    </row>
    <row r="435" spans="1:3" s="223" customFormat="1" ht="14.25">
      <c r="A435" s="225"/>
      <c r="C435" s="248"/>
    </row>
    <row r="436" spans="1:3" s="223" customFormat="1" ht="14.25">
      <c r="A436" s="225"/>
      <c r="C436" s="248"/>
    </row>
    <row r="437" spans="1:3" s="223" customFormat="1" ht="14.25">
      <c r="A437" s="225"/>
      <c r="C437" s="248"/>
    </row>
    <row r="438" spans="1:3" s="223" customFormat="1" ht="14.25">
      <c r="A438" s="225"/>
      <c r="C438" s="248"/>
    </row>
    <row r="439" spans="1:3" s="223" customFormat="1" ht="14.25">
      <c r="A439" s="225"/>
      <c r="C439" s="248"/>
    </row>
    <row r="440" spans="1:3" s="223" customFormat="1" ht="9" customHeight="1">
      <c r="A440" s="225"/>
      <c r="C440" s="248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78" zoomScaleNormal="78" zoomScalePageLayoutView="0" colorId="22" workbookViewId="0" topLeftCell="B5">
      <selection activeCell="B1" sqref="B1"/>
    </sheetView>
  </sheetViews>
  <sheetFormatPr defaultColWidth="9.77734375" defaultRowHeight="15"/>
  <cols>
    <col min="1" max="1" width="5.88671875" style="225" hidden="1" customWidth="1"/>
    <col min="2" max="2" width="3.77734375" style="230" customWidth="1"/>
    <col min="3" max="3" width="59.445312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200</v>
      </c>
      <c r="D1" s="237"/>
      <c r="L1" s="457" t="s">
        <v>577</v>
      </c>
      <c r="M1" s="457" t="s">
        <v>573</v>
      </c>
    </row>
    <row r="2" spans="1:12" ht="11.25" customHeight="1" thickBot="1">
      <c r="A2" s="34"/>
      <c r="B2" s="134"/>
      <c r="C2" s="45"/>
      <c r="D2" s="252"/>
      <c r="K2" s="212"/>
      <c r="L2" s="457" t="s">
        <v>578</v>
      </c>
    </row>
    <row r="3" spans="1:12" ht="16.5" thickTop="1">
      <c r="A3" s="112"/>
      <c r="B3" s="135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6"/>
      <c r="J4" s="258"/>
      <c r="L4" s="457" t="s">
        <v>580</v>
      </c>
      <c r="O4" s="212"/>
    </row>
    <row r="5" spans="1:15" ht="15.75">
      <c r="A5" s="114"/>
      <c r="B5" s="136"/>
      <c r="C5" s="227" t="s">
        <v>584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59"/>
      <c r="J5" s="258"/>
      <c r="O5" s="212"/>
    </row>
    <row r="6" spans="1:15" ht="15.75">
      <c r="A6" s="114"/>
      <c r="B6" s="136"/>
      <c r="C6" s="462" t="str">
        <f>'Cover page'!E14</f>
        <v>Date: 15/04/2013</v>
      </c>
      <c r="D6" s="207"/>
      <c r="E6" s="207"/>
      <c r="F6" s="207"/>
      <c r="G6" s="208"/>
      <c r="H6" s="171"/>
      <c r="I6" s="263"/>
      <c r="J6" s="258"/>
      <c r="O6" s="212"/>
    </row>
    <row r="7" spans="1:15" ht="10.5" customHeight="1" thickBot="1">
      <c r="A7" s="114"/>
      <c r="B7" s="136"/>
      <c r="C7" s="48"/>
      <c r="D7" s="264"/>
      <c r="E7" s="264"/>
      <c r="F7" s="264"/>
      <c r="G7" s="264"/>
      <c r="H7" s="265"/>
      <c r="I7" s="244"/>
      <c r="J7" s="258"/>
      <c r="O7" s="212"/>
    </row>
    <row r="8" spans="1:15" ht="17.25" thickBot="1" thickTop="1">
      <c r="A8" s="307" t="s">
        <v>269</v>
      </c>
      <c r="B8" s="136"/>
      <c r="C8" s="39" t="s">
        <v>95</v>
      </c>
      <c r="D8" s="332">
        <v>-9345</v>
      </c>
      <c r="E8" s="333">
        <v>-10595</v>
      </c>
      <c r="F8" s="333">
        <v>-7180</v>
      </c>
      <c r="G8" s="333">
        <v>-7744</v>
      </c>
      <c r="H8" s="334">
        <v>-7851</v>
      </c>
      <c r="I8" s="138"/>
      <c r="J8" s="266"/>
      <c r="O8" s="212"/>
    </row>
    <row r="9" spans="1:15" ht="16.5" thickTop="1">
      <c r="A9" s="307"/>
      <c r="B9" s="136"/>
      <c r="C9" s="133" t="s">
        <v>126</v>
      </c>
      <c r="D9" s="458" t="s">
        <v>579</v>
      </c>
      <c r="E9" s="458" t="s">
        <v>579</v>
      </c>
      <c r="F9" s="458" t="s">
        <v>579</v>
      </c>
      <c r="G9" s="458" t="s">
        <v>579</v>
      </c>
      <c r="H9" s="411" t="s">
        <v>6</v>
      </c>
      <c r="I9" s="139"/>
      <c r="J9" s="267"/>
      <c r="O9" s="212"/>
    </row>
    <row r="10" spans="1:15" ht="11.25" customHeight="1">
      <c r="A10" s="307"/>
      <c r="B10" s="136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270</v>
      </c>
      <c r="B11" s="136"/>
      <c r="C11" s="415" t="s">
        <v>137</v>
      </c>
      <c r="D11" s="416">
        <v>646</v>
      </c>
      <c r="E11" s="416">
        <v>187</v>
      </c>
      <c r="F11" s="416">
        <v>589</v>
      </c>
      <c r="G11" s="416">
        <v>2080</v>
      </c>
      <c r="H11" s="416">
        <v>474</v>
      </c>
      <c r="I11" s="417"/>
      <c r="J11" s="267"/>
      <c r="O11" s="212"/>
    </row>
    <row r="12" spans="1:15" ht="15.75">
      <c r="A12" s="307" t="s">
        <v>271</v>
      </c>
      <c r="B12" s="136"/>
      <c r="C12" s="418" t="s">
        <v>39</v>
      </c>
      <c r="D12" s="416">
        <v>717</v>
      </c>
      <c r="E12" s="416">
        <v>491</v>
      </c>
      <c r="F12" s="416">
        <v>644</v>
      </c>
      <c r="G12" s="416">
        <v>3347</v>
      </c>
      <c r="H12" s="416">
        <v>1125</v>
      </c>
      <c r="I12" s="417" t="s">
        <v>45</v>
      </c>
      <c r="J12" s="267"/>
      <c r="O12" s="212"/>
    </row>
    <row r="13" spans="1:15" ht="15.75">
      <c r="A13" s="307" t="s">
        <v>272</v>
      </c>
      <c r="B13" s="136"/>
      <c r="C13" s="419" t="s">
        <v>40</v>
      </c>
      <c r="D13" s="416">
        <v>-51</v>
      </c>
      <c r="E13" s="416">
        <v>-83</v>
      </c>
      <c r="F13" s="416">
        <v>-31</v>
      </c>
      <c r="G13" s="416">
        <v>-1512</v>
      </c>
      <c r="H13" s="416">
        <v>-251</v>
      </c>
      <c r="I13" s="417"/>
      <c r="J13" s="267"/>
      <c r="O13" s="212"/>
    </row>
    <row r="14" spans="1:15" ht="15.75">
      <c r="A14" s="307" t="s">
        <v>273</v>
      </c>
      <c r="B14" s="136"/>
      <c r="C14" s="419" t="s">
        <v>41</v>
      </c>
      <c r="D14" s="416">
        <v>151</v>
      </c>
      <c r="E14" s="416">
        <v>6</v>
      </c>
      <c r="F14" s="416">
        <v>379</v>
      </c>
      <c r="G14" s="416">
        <v>1476</v>
      </c>
      <c r="H14" s="416">
        <v>0</v>
      </c>
      <c r="I14" s="417"/>
      <c r="J14" s="267"/>
      <c r="O14" s="212"/>
    </row>
    <row r="15" spans="1:15" ht="15.75">
      <c r="A15" s="307" t="s">
        <v>274</v>
      </c>
      <c r="B15" s="136"/>
      <c r="C15" s="419" t="s">
        <v>42</v>
      </c>
      <c r="D15" s="416">
        <v>-167</v>
      </c>
      <c r="E15" s="416">
        <v>-221</v>
      </c>
      <c r="F15" s="416">
        <v>-133</v>
      </c>
      <c r="G15" s="416">
        <v>-119</v>
      </c>
      <c r="H15" s="416">
        <v>-400</v>
      </c>
      <c r="I15" s="417"/>
      <c r="J15" s="267"/>
      <c r="O15" s="212"/>
    </row>
    <row r="16" spans="1:15" ht="15.75">
      <c r="A16" s="307" t="s">
        <v>275</v>
      </c>
      <c r="B16" s="91"/>
      <c r="C16" s="419" t="s">
        <v>43</v>
      </c>
      <c r="D16" s="416">
        <v>-4</v>
      </c>
      <c r="E16" s="416">
        <v>-6</v>
      </c>
      <c r="F16" s="416">
        <v>-270</v>
      </c>
      <c r="G16" s="416">
        <v>-1112</v>
      </c>
      <c r="H16" s="416">
        <v>0</v>
      </c>
      <c r="I16" s="417"/>
      <c r="J16" s="267"/>
      <c r="O16" s="212"/>
    </row>
    <row r="17" spans="1:15" ht="15.75">
      <c r="A17" s="307" t="s">
        <v>276</v>
      </c>
      <c r="B17" s="91"/>
      <c r="C17" s="431" t="s">
        <v>132</v>
      </c>
      <c r="D17" s="416">
        <v>21</v>
      </c>
      <c r="E17" s="416">
        <v>21</v>
      </c>
      <c r="F17" s="416">
        <v>-244</v>
      </c>
      <c r="G17" s="416">
        <v>-1113</v>
      </c>
      <c r="H17" s="416">
        <v>0</v>
      </c>
      <c r="I17" s="417"/>
      <c r="J17" s="267"/>
      <c r="O17" s="212"/>
    </row>
    <row r="18" spans="1:15" ht="15.75">
      <c r="A18" s="307" t="s">
        <v>277</v>
      </c>
      <c r="B18" s="91"/>
      <c r="C18" s="432" t="s">
        <v>561</v>
      </c>
      <c r="D18" s="420"/>
      <c r="E18" s="420"/>
      <c r="F18" s="420"/>
      <c r="G18" s="420"/>
      <c r="H18" s="420"/>
      <c r="I18" s="421"/>
      <c r="J18" s="267"/>
      <c r="O18" s="212"/>
    </row>
    <row r="19" spans="1:15" ht="15.75">
      <c r="A19" s="307" t="s">
        <v>278</v>
      </c>
      <c r="B19" s="91"/>
      <c r="C19" s="432" t="s">
        <v>562</v>
      </c>
      <c r="D19" s="420"/>
      <c r="E19" s="420"/>
      <c r="F19" s="420"/>
      <c r="G19" s="420"/>
      <c r="H19" s="420"/>
      <c r="I19" s="421"/>
      <c r="J19" s="267"/>
      <c r="O19" s="212"/>
    </row>
    <row r="20" spans="1:15" ht="15.75">
      <c r="A20" s="307"/>
      <c r="B20" s="91"/>
      <c r="C20" s="36"/>
      <c r="D20" s="422"/>
      <c r="E20" s="337"/>
      <c r="F20" s="337"/>
      <c r="G20" s="337"/>
      <c r="H20" s="423"/>
      <c r="I20" s="417"/>
      <c r="J20" s="267"/>
      <c r="O20" s="212"/>
    </row>
    <row r="21" spans="1:15" ht="15.75">
      <c r="A21" s="307" t="s">
        <v>279</v>
      </c>
      <c r="B21" s="213"/>
      <c r="C21" s="415" t="s">
        <v>170</v>
      </c>
      <c r="D21" s="416">
        <v>0</v>
      </c>
      <c r="E21" s="416">
        <v>0</v>
      </c>
      <c r="F21" s="416">
        <v>0</v>
      </c>
      <c r="G21" s="416">
        <v>0</v>
      </c>
      <c r="H21" s="416">
        <v>0</v>
      </c>
      <c r="I21" s="417"/>
      <c r="J21" s="267"/>
      <c r="O21" s="212"/>
    </row>
    <row r="22" spans="1:15" ht="15.75">
      <c r="A22" s="307" t="s">
        <v>280</v>
      </c>
      <c r="B22" s="57"/>
      <c r="C22" s="432" t="s">
        <v>103</v>
      </c>
      <c r="D22" s="420"/>
      <c r="E22" s="420"/>
      <c r="F22" s="420"/>
      <c r="G22" s="420"/>
      <c r="H22" s="420"/>
      <c r="I22" s="421"/>
      <c r="J22" s="267"/>
      <c r="O22" s="212"/>
    </row>
    <row r="23" spans="1:15" ht="15.75">
      <c r="A23" s="307" t="s">
        <v>281</v>
      </c>
      <c r="B23" s="57"/>
      <c r="C23" s="432" t="s">
        <v>104</v>
      </c>
      <c r="D23" s="420"/>
      <c r="E23" s="420"/>
      <c r="F23" s="420"/>
      <c r="G23" s="420"/>
      <c r="H23" s="420"/>
      <c r="I23" s="421"/>
      <c r="J23" s="267"/>
      <c r="O23" s="212"/>
    </row>
    <row r="24" spans="1:15" ht="15.75">
      <c r="A24" s="307"/>
      <c r="B24" s="91"/>
      <c r="C24" s="130"/>
      <c r="D24" s="422"/>
      <c r="E24" s="337"/>
      <c r="F24" s="337"/>
      <c r="G24" s="337"/>
      <c r="H24" s="423"/>
      <c r="I24" s="417"/>
      <c r="J24" s="267"/>
      <c r="O24" s="212"/>
    </row>
    <row r="25" spans="1:15" ht="15.75">
      <c r="A25" s="307" t="s">
        <v>282</v>
      </c>
      <c r="B25" s="91"/>
      <c r="C25" s="415" t="s">
        <v>72</v>
      </c>
      <c r="D25" s="416">
        <v>-1</v>
      </c>
      <c r="E25" s="416">
        <v>-209</v>
      </c>
      <c r="F25" s="416">
        <v>53</v>
      </c>
      <c r="G25" s="416">
        <v>45</v>
      </c>
      <c r="H25" s="416">
        <v>0</v>
      </c>
      <c r="I25" s="424"/>
      <c r="J25" s="267"/>
      <c r="O25" s="212"/>
    </row>
    <row r="26" spans="1:15" ht="15.75">
      <c r="A26" s="307"/>
      <c r="B26" s="91"/>
      <c r="C26" s="130"/>
      <c r="D26" s="422"/>
      <c r="E26" s="337"/>
      <c r="F26" s="337"/>
      <c r="G26" s="337"/>
      <c r="H26" s="423"/>
      <c r="I26" s="417"/>
      <c r="J26" s="267"/>
      <c r="O26" s="212"/>
    </row>
    <row r="27" spans="1:15" ht="15.75">
      <c r="A27" s="307" t="s">
        <v>283</v>
      </c>
      <c r="B27" s="91"/>
      <c r="C27" s="415" t="s">
        <v>67</v>
      </c>
      <c r="D27" s="416">
        <v>142</v>
      </c>
      <c r="E27" s="416">
        <v>-144</v>
      </c>
      <c r="F27" s="416">
        <v>82</v>
      </c>
      <c r="G27" s="416">
        <v>-32</v>
      </c>
      <c r="H27" s="416">
        <v>-140</v>
      </c>
      <c r="I27" s="417"/>
      <c r="J27" s="267"/>
      <c r="O27" s="212"/>
    </row>
    <row r="28" spans="1:15" ht="15.75">
      <c r="A28" s="307" t="s">
        <v>284</v>
      </c>
      <c r="B28" s="91"/>
      <c r="C28" s="432" t="s">
        <v>103</v>
      </c>
      <c r="D28" s="420">
        <v>153</v>
      </c>
      <c r="E28" s="420">
        <v>-58</v>
      </c>
      <c r="F28" s="420">
        <v>221</v>
      </c>
      <c r="G28" s="420">
        <v>61</v>
      </c>
      <c r="H28" s="420"/>
      <c r="I28" s="476" t="s">
        <v>619</v>
      </c>
      <c r="J28" s="267"/>
      <c r="O28" s="212"/>
    </row>
    <row r="29" spans="1:15" ht="15.75">
      <c r="A29" s="307" t="s">
        <v>285</v>
      </c>
      <c r="B29" s="91"/>
      <c r="C29" s="432" t="s">
        <v>104</v>
      </c>
      <c r="D29" s="420">
        <v>-11</v>
      </c>
      <c r="E29" s="420">
        <v>-86</v>
      </c>
      <c r="F29" s="420">
        <v>-139</v>
      </c>
      <c r="G29" s="420">
        <v>-93</v>
      </c>
      <c r="H29" s="420"/>
      <c r="I29" s="476" t="s">
        <v>601</v>
      </c>
      <c r="J29" s="267"/>
      <c r="O29" s="212"/>
    </row>
    <row r="30" spans="1:15" ht="15.75">
      <c r="A30" s="307" t="s">
        <v>286</v>
      </c>
      <c r="B30" s="91"/>
      <c r="C30" s="415" t="s">
        <v>66</v>
      </c>
      <c r="D30" s="416">
        <v>-124</v>
      </c>
      <c r="E30" s="416">
        <v>-71</v>
      </c>
      <c r="F30" s="416">
        <v>-22</v>
      </c>
      <c r="G30" s="416">
        <v>-33</v>
      </c>
      <c r="H30" s="416">
        <v>-40</v>
      </c>
      <c r="I30" s="417"/>
      <c r="J30" s="267"/>
      <c r="O30" s="212"/>
    </row>
    <row r="31" spans="1:15" ht="15.75">
      <c r="A31" s="307" t="s">
        <v>287</v>
      </c>
      <c r="B31" s="91"/>
      <c r="C31" s="432" t="s">
        <v>103</v>
      </c>
      <c r="D31" s="420"/>
      <c r="E31" s="420"/>
      <c r="F31" s="420"/>
      <c r="G31" s="420"/>
      <c r="H31" s="420"/>
      <c r="I31" s="421"/>
      <c r="J31" s="267"/>
      <c r="O31" s="212"/>
    </row>
    <row r="32" spans="1:15" ht="15.75">
      <c r="A32" s="307" t="s">
        <v>288</v>
      </c>
      <c r="B32" s="91"/>
      <c r="C32" s="432" t="s">
        <v>104</v>
      </c>
      <c r="D32" s="420"/>
      <c r="E32" s="420"/>
      <c r="F32" s="420"/>
      <c r="G32" s="420"/>
      <c r="H32" s="420"/>
      <c r="I32" s="421"/>
      <c r="J32" s="267"/>
      <c r="O32" s="212"/>
    </row>
    <row r="33" spans="1:15" ht="15.75">
      <c r="A33" s="48"/>
      <c r="B33" s="91"/>
      <c r="C33" s="130"/>
      <c r="D33" s="425"/>
      <c r="E33" s="426"/>
      <c r="F33" s="426"/>
      <c r="G33" s="426"/>
      <c r="H33" s="427"/>
      <c r="I33" s="417"/>
      <c r="J33" s="267"/>
      <c r="O33" s="212"/>
    </row>
    <row r="34" spans="1:15" ht="15.75">
      <c r="A34" s="307" t="s">
        <v>289</v>
      </c>
      <c r="B34" s="91"/>
      <c r="C34" s="415" t="s">
        <v>117</v>
      </c>
      <c r="D34" s="475" t="s">
        <v>596</v>
      </c>
      <c r="E34" s="475" t="s">
        <v>596</v>
      </c>
      <c r="F34" s="475" t="s">
        <v>596</v>
      </c>
      <c r="G34" s="475" t="s">
        <v>596</v>
      </c>
      <c r="H34" s="475" t="s">
        <v>596</v>
      </c>
      <c r="I34" s="417"/>
      <c r="J34" s="267"/>
      <c r="O34" s="212"/>
    </row>
    <row r="35" spans="1:15" ht="15.75">
      <c r="A35" s="307" t="s">
        <v>290</v>
      </c>
      <c r="B35" s="91"/>
      <c r="C35" s="415" t="s">
        <v>204</v>
      </c>
      <c r="D35" s="416">
        <v>329</v>
      </c>
      <c r="E35" s="416">
        <v>-390</v>
      </c>
      <c r="F35" s="416">
        <v>111</v>
      </c>
      <c r="G35" s="416">
        <v>-447</v>
      </c>
      <c r="H35" s="416">
        <v>-200</v>
      </c>
      <c r="I35" s="477" t="s">
        <v>618</v>
      </c>
      <c r="J35" s="267"/>
      <c r="O35" s="212"/>
    </row>
    <row r="36" spans="1:15" ht="15.75">
      <c r="A36" s="307" t="s">
        <v>291</v>
      </c>
      <c r="B36" s="91"/>
      <c r="C36" s="432" t="s">
        <v>103</v>
      </c>
      <c r="D36" s="420">
        <v>394</v>
      </c>
      <c r="E36" s="420">
        <v>-1732</v>
      </c>
      <c r="F36" s="420">
        <v>-1514</v>
      </c>
      <c r="G36" s="420">
        <v>-1655</v>
      </c>
      <c r="H36" s="420"/>
      <c r="I36" s="476" t="s">
        <v>615</v>
      </c>
      <c r="J36" s="267"/>
      <c r="O36" s="212"/>
    </row>
    <row r="37" spans="1:15" ht="15.75">
      <c r="A37" s="307" t="s">
        <v>292</v>
      </c>
      <c r="B37" s="91"/>
      <c r="C37" s="432" t="s">
        <v>104</v>
      </c>
      <c r="D37" s="420">
        <v>-65</v>
      </c>
      <c r="E37" s="420">
        <v>1342</v>
      </c>
      <c r="F37" s="420">
        <v>1625</v>
      </c>
      <c r="G37" s="420">
        <v>1208</v>
      </c>
      <c r="H37" s="420"/>
      <c r="I37" s="476" t="s">
        <v>602</v>
      </c>
      <c r="J37" s="267"/>
      <c r="O37" s="212"/>
    </row>
    <row r="38" spans="1:15" ht="15.75">
      <c r="A38" s="307"/>
      <c r="B38" s="91"/>
      <c r="C38" s="36"/>
      <c r="D38" s="422"/>
      <c r="E38" s="337"/>
      <c r="F38" s="337"/>
      <c r="G38" s="337"/>
      <c r="H38" s="423"/>
      <c r="I38" s="417"/>
      <c r="J38" s="267"/>
      <c r="O38" s="212"/>
    </row>
    <row r="39" spans="1:15" ht="15.75">
      <c r="A39" s="307" t="s">
        <v>293</v>
      </c>
      <c r="B39" s="91"/>
      <c r="C39" s="415" t="s">
        <v>68</v>
      </c>
      <c r="D39" s="416">
        <v>527</v>
      </c>
      <c r="E39" s="416">
        <v>1700</v>
      </c>
      <c r="F39" s="416">
        <v>609</v>
      </c>
      <c r="G39" s="416">
        <v>-497</v>
      </c>
      <c r="H39" s="416">
        <v>1542</v>
      </c>
      <c r="I39" s="417"/>
      <c r="J39" s="267"/>
      <c r="O39" s="212"/>
    </row>
    <row r="40" spans="1:15" ht="15.75">
      <c r="A40" s="307" t="s">
        <v>294</v>
      </c>
      <c r="B40" s="136"/>
      <c r="C40" s="432" t="s">
        <v>103</v>
      </c>
      <c r="D40" s="420">
        <v>-15</v>
      </c>
      <c r="E40" s="420">
        <v>-38</v>
      </c>
      <c r="F40" s="420">
        <v>-28</v>
      </c>
      <c r="G40" s="420">
        <v>-28</v>
      </c>
      <c r="H40" s="420"/>
      <c r="I40" s="476" t="s">
        <v>617</v>
      </c>
      <c r="J40" s="267"/>
      <c r="O40" s="212"/>
    </row>
    <row r="41" spans="1:15" ht="15.75">
      <c r="A41" s="307" t="s">
        <v>295</v>
      </c>
      <c r="B41" s="136"/>
      <c r="C41" s="432" t="s">
        <v>104</v>
      </c>
      <c r="D41" s="420">
        <v>162</v>
      </c>
      <c r="E41" s="420">
        <v>150</v>
      </c>
      <c r="F41" s="420">
        <v>88</v>
      </c>
      <c r="G41" s="420">
        <v>99</v>
      </c>
      <c r="H41" s="420"/>
      <c r="I41" s="476" t="s">
        <v>600</v>
      </c>
      <c r="J41" s="267"/>
      <c r="O41" s="212"/>
    </row>
    <row r="42" spans="1:15" ht="15.75">
      <c r="A42" s="307" t="s">
        <v>296</v>
      </c>
      <c r="B42" s="136"/>
      <c r="C42" s="432" t="s">
        <v>105</v>
      </c>
      <c r="D42" s="420">
        <v>386</v>
      </c>
      <c r="E42" s="420">
        <v>1603</v>
      </c>
      <c r="F42" s="420">
        <v>842</v>
      </c>
      <c r="G42" s="420">
        <v>-431</v>
      </c>
      <c r="H42" s="420"/>
      <c r="I42" s="476" t="s">
        <v>599</v>
      </c>
      <c r="J42" s="267"/>
      <c r="O42" s="212"/>
    </row>
    <row r="43" spans="1:15" ht="15.75">
      <c r="A43" s="307"/>
      <c r="B43" s="136"/>
      <c r="C43" s="432" t="s">
        <v>106</v>
      </c>
      <c r="D43" s="420"/>
      <c r="E43" s="420">
        <v>-95</v>
      </c>
      <c r="F43" s="420">
        <v>-174</v>
      </c>
      <c r="G43" s="420">
        <v>-51</v>
      </c>
      <c r="H43" s="420"/>
      <c r="I43" s="476" t="s">
        <v>616</v>
      </c>
      <c r="J43" s="267"/>
      <c r="O43" s="212"/>
    </row>
    <row r="44" spans="1:15" ht="15.75">
      <c r="A44" s="307" t="s">
        <v>297</v>
      </c>
      <c r="B44" s="136"/>
      <c r="C44" s="432" t="s">
        <v>107</v>
      </c>
      <c r="D44" s="420"/>
      <c r="E44" s="420"/>
      <c r="F44" s="420">
        <v>-7</v>
      </c>
      <c r="G44" s="420">
        <v>-28</v>
      </c>
      <c r="H44" s="420"/>
      <c r="I44" s="476" t="s">
        <v>621</v>
      </c>
      <c r="J44" s="267"/>
      <c r="O44" s="212"/>
    </row>
    <row r="45" spans="1:15" ht="15.75">
      <c r="A45" s="307" t="s">
        <v>298</v>
      </c>
      <c r="B45" s="136"/>
      <c r="C45" s="432" t="s">
        <v>620</v>
      </c>
      <c r="D45" s="420">
        <v>-6</v>
      </c>
      <c r="E45" s="420">
        <v>80</v>
      </c>
      <c r="F45" s="420">
        <v>-112</v>
      </c>
      <c r="G45" s="420">
        <v>-58</v>
      </c>
      <c r="H45" s="420">
        <v>1542</v>
      </c>
      <c r="I45" s="476" t="s">
        <v>595</v>
      </c>
      <c r="J45" s="267"/>
      <c r="O45" s="212"/>
    </row>
    <row r="46" spans="1:15" ht="16.5" thickBot="1">
      <c r="A46" s="307"/>
      <c r="B46" s="136"/>
      <c r="C46" s="130"/>
      <c r="D46" s="428"/>
      <c r="E46" s="429"/>
      <c r="F46" s="429"/>
      <c r="G46" s="429"/>
      <c r="H46" s="430"/>
      <c r="I46" s="140"/>
      <c r="J46" s="267"/>
      <c r="O46" s="212"/>
    </row>
    <row r="47" spans="1:15" ht="17.25" thickBot="1" thickTop="1">
      <c r="A47" s="307" t="s">
        <v>299</v>
      </c>
      <c r="B47" s="136"/>
      <c r="C47" s="115" t="s">
        <v>61</v>
      </c>
      <c r="D47" s="335">
        <v>-7826</v>
      </c>
      <c r="E47" s="335">
        <v>-9522</v>
      </c>
      <c r="F47" s="335">
        <v>-5758</v>
      </c>
      <c r="G47" s="335">
        <v>-6628</v>
      </c>
      <c r="H47" s="336">
        <v>-6215</v>
      </c>
      <c r="I47" s="141"/>
      <c r="J47" s="266"/>
      <c r="O47" s="212"/>
    </row>
    <row r="48" spans="1:11" ht="16.5" thickTop="1">
      <c r="A48" s="100"/>
      <c r="B48" s="136"/>
      <c r="C48" s="49" t="s">
        <v>44</v>
      </c>
      <c r="D48" s="225"/>
      <c r="E48" s="225"/>
      <c r="F48" s="225"/>
      <c r="G48" s="236"/>
      <c r="H48" s="225"/>
      <c r="I48" s="225"/>
      <c r="J48" s="267"/>
      <c r="K48" s="212"/>
    </row>
    <row r="49" spans="1:11" ht="9" customHeight="1">
      <c r="A49" s="100"/>
      <c r="B49" s="136"/>
      <c r="C49" s="50"/>
      <c r="D49" s="225"/>
      <c r="E49" s="225"/>
      <c r="F49" s="225"/>
      <c r="G49" s="225"/>
      <c r="H49" s="225"/>
      <c r="I49" s="225"/>
      <c r="J49" s="267"/>
      <c r="K49" s="212"/>
    </row>
    <row r="50" spans="1:11" s="228" customFormat="1" ht="15.75">
      <c r="A50" s="100"/>
      <c r="B50" s="177"/>
      <c r="C50" s="150" t="s">
        <v>135</v>
      </c>
      <c r="E50" s="225"/>
      <c r="F50" s="225"/>
      <c r="G50" s="225"/>
      <c r="H50" s="225"/>
      <c r="I50" s="225"/>
      <c r="J50" s="267"/>
      <c r="K50" s="212"/>
    </row>
    <row r="51" spans="1:11" ht="15.75">
      <c r="A51" s="100"/>
      <c r="B51" s="136"/>
      <c r="C51" s="47" t="s">
        <v>138</v>
      </c>
      <c r="D51" s="225"/>
      <c r="E51" s="225"/>
      <c r="F51" s="225"/>
      <c r="G51" s="225"/>
      <c r="H51" s="225"/>
      <c r="I51" s="225"/>
      <c r="J51" s="267"/>
      <c r="K51" s="212"/>
    </row>
    <row r="52" spans="1:12" ht="12" customHeight="1" thickBot="1">
      <c r="A52" s="108"/>
      <c r="B52" s="137"/>
      <c r="C52" s="51"/>
      <c r="D52" s="268"/>
      <c r="E52" s="268"/>
      <c r="F52" s="268"/>
      <c r="G52" s="268"/>
      <c r="H52" s="268"/>
      <c r="I52" s="268"/>
      <c r="J52" s="269"/>
      <c r="L52" s="212"/>
    </row>
    <row r="53" ht="16.5" thickTop="1">
      <c r="D53" s="270"/>
    </row>
    <row r="54" ht="15">
      <c r="C54" s="271"/>
    </row>
    <row r="55" spans="2:10" ht="30" customHeight="1">
      <c r="B55" s="180" t="s">
        <v>171</v>
      </c>
      <c r="C55" s="193"/>
      <c r="D55" s="484" t="str">
        <f>IF(COUNTA(D8:H8,D11:H17,D21:H21,D25:H25,D27:H27,D30:H30,D34:H35,D39:H39,D47:H47)/80*100=100,"OK - Table 2A is fully completed","WARNING - Table 2A is not fully completed, please fill in figure, L, M or 0")</f>
        <v>OK - Table 2A is fully completed</v>
      </c>
      <c r="E55" s="484"/>
      <c r="F55" s="484"/>
      <c r="G55" s="484"/>
      <c r="H55" s="484"/>
      <c r="I55" s="272"/>
      <c r="J55" s="221"/>
    </row>
    <row r="56" spans="2:10" ht="15">
      <c r="B56" s="183" t="s">
        <v>172</v>
      </c>
      <c r="C56" s="110"/>
      <c r="D56" s="37"/>
      <c r="E56" s="37"/>
      <c r="F56" s="37"/>
      <c r="G56" s="37"/>
      <c r="H56" s="37"/>
      <c r="I56" s="247"/>
      <c r="J56" s="222"/>
    </row>
    <row r="57" spans="2:10" ht="23.25">
      <c r="B57" s="194"/>
      <c r="C57" s="195" t="s">
        <v>565</v>
      </c>
      <c r="D57" s="373">
        <f>IF(D47="M",0,D47)-IF(D8="M",0,D8)-IF(D11="M",0,D11)-IF(D21="M",0,D21)-IF(D25="M",0,D25)-IF(D27="M",0,D27)-IF(D30="M",0,D30)-IF(D34="M",0,D34)-IF(D35="M",0,D35)-IF(D39="M",0,D39)</f>
        <v>0</v>
      </c>
      <c r="E57" s="373">
        <f>IF(E47="M",0,E47)-IF(E8="M",0,E8)-IF(E11="M",0,E11)-IF(E21="M",0,E21)-IF(E25="M",0,E25)-IF(E27="M",0,E27)-IF(E30="M",0,E30)-IF(E34="M",0,E34)-IF(E35="M",0,E35)-IF(E39="M",0,E39)</f>
        <v>0</v>
      </c>
      <c r="F57" s="373">
        <f>IF(F47="M",0,F47)-IF(F8="M",0,F8)-IF(F11="M",0,F11)-IF(F21="M",0,F21)-IF(F25="M",0,F25)-IF(F27="M",0,F27)-IF(F30="M",0,F30)-IF(F34="M",0,F34)-IF(F35="M",0,F35)-IF(F39="M",0,F39)</f>
        <v>0</v>
      </c>
      <c r="G57" s="373">
        <f>IF(G47="M",0,G47)-IF(G8="M",0,G8)-IF(G11="M",0,G11)-IF(G21="M",0,G21)-IF(G25="M",0,G25)-IF(G27="M",0,G27)-IF(G30="M",0,G30)-IF(G34="M",0,G34)-IF(G35="M",0,G35)-IF(G39="M",0,G39)</f>
        <v>0</v>
      </c>
      <c r="H57" s="373">
        <f>IF(H47="M",0,H47)-IF(H8="M",0,H8)-IF(H11="M",0,H11)-IF(H21="M",0,H21)-IF(H25="M",0,H25)-IF(H27="M",0,H27)-IF(H30="M",0,H30)-IF(H34="M",0,H34)-IF(H35="M",0,H35)-IF(H39="M",0,H39)</f>
        <v>0</v>
      </c>
      <c r="I57" s="247"/>
      <c r="J57" s="222"/>
    </row>
    <row r="58" spans="2:10" ht="15.75">
      <c r="B58" s="194"/>
      <c r="C58" s="195" t="s">
        <v>178</v>
      </c>
      <c r="D58" s="373">
        <f>IF(D11="M",0,D11)-IF(D12="M",0,D12)-IF(D13="M",0,D13)-IF(D14="M",0,D14)-IF(D15="M",0,D15)-IF(D16="M",0,D16)</f>
        <v>0</v>
      </c>
      <c r="E58" s="373">
        <f>IF(E11="M",0,E11)-IF(E12="M",0,E12)-IF(E13="M",0,E13)-IF(E14="M",0,E14)-IF(E15="M",0,E15)-IF(E16="M",0,E16)</f>
        <v>0</v>
      </c>
      <c r="F58" s="373">
        <f>IF(F11="M",0,F11)-IF(F12="M",0,F12)-IF(F13="M",0,F13)-IF(F14="M",0,F14)-IF(F15="M",0,F15)-IF(F16="M",0,F16)</f>
        <v>0</v>
      </c>
      <c r="G58" s="373">
        <f>IF(G11="M",0,G11)-IF(G12="M",0,G12)-IF(G13="M",0,G13)-IF(G14="M",0,G14)-IF(G15="M",0,G15)-IF(G16="M",0,G16)</f>
        <v>0</v>
      </c>
      <c r="H58" s="373">
        <f>IF(H11="M",0,H11)-IF(H12="M",0,H12)-IF(H13="M",0,H13)-IF(H14="M",0,H14)-IF(H15="M",0,H15)-IF(H16="M",0,H16)</f>
        <v>0</v>
      </c>
      <c r="I58" s="247"/>
      <c r="J58" s="222"/>
    </row>
    <row r="59" spans="2:10" ht="15.75">
      <c r="B59" s="194"/>
      <c r="C59" s="195" t="s">
        <v>179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3">
        <f>H39-SUM(H40:H46)</f>
        <v>0</v>
      </c>
      <c r="I59" s="247"/>
      <c r="J59" s="222"/>
    </row>
    <row r="60" spans="1:10" ht="15.75">
      <c r="A60" s="229"/>
      <c r="B60" s="197" t="s">
        <v>180</v>
      </c>
      <c r="C60" s="195"/>
      <c r="D60" s="371"/>
      <c r="E60" s="371"/>
      <c r="F60" s="371"/>
      <c r="G60" s="371"/>
      <c r="H60" s="371"/>
      <c r="I60" s="247"/>
      <c r="J60" s="222"/>
    </row>
    <row r="61" spans="1:10" ht="15.75">
      <c r="A61" s="229"/>
      <c r="B61" s="198"/>
      <c r="C61" s="199" t="s">
        <v>181</v>
      </c>
      <c r="D61" s="372">
        <f>IF('Table 1'!E11="M",0,'Table 1'!E11)-IF('Table 2A'!D47="M",0,'Table 2A'!D47)</f>
        <v>0</v>
      </c>
      <c r="E61" s="372">
        <f>IF('Table 1'!F11="M",0,'Table 1'!F11)-IF('Table 2A'!E47="M",0,'Table 2A'!E47)</f>
        <v>0</v>
      </c>
      <c r="F61" s="372">
        <f>IF('Table 1'!G11="M",0,'Table 1'!G11)-IF('Table 2A'!F47="M",0,'Table 2A'!F47)</f>
        <v>0</v>
      </c>
      <c r="G61" s="372">
        <f>IF('Table 1'!H11="M",0,'Table 1'!H11)-IF('Table 2A'!G47="M",0,'Table 2A'!G47)</f>
        <v>0</v>
      </c>
      <c r="H61" s="372">
        <f>IF('Table 1'!I11="M",0,'Table 1'!I11)-IF('Table 2A'!H47="M",0,'Table 2A'!H47)</f>
        <v>0</v>
      </c>
      <c r="I61" s="273"/>
      <c r="J61" s="274"/>
    </row>
    <row r="62" ht="15">
      <c r="A62" s="229"/>
    </row>
    <row r="63" ht="15">
      <c r="A63" s="229"/>
    </row>
  </sheetData>
  <sheetProtection password="CA3F" sheet="1" objects="1" scenarios="1" insertRows="0" deleteRows="0"/>
  <mergeCells count="1">
    <mergeCell ref="D55:H55"/>
  </mergeCells>
  <conditionalFormatting sqref="D55:H55">
    <cfRule type="expression" priority="1" dxfId="15" stopIfTrue="1">
      <formula>COUNTA(D8:H8,D11:H17,D21:H21,D25:H25,D27:H27,D30:H30,D34:H35,D39:H39,D47:H47)/80*100&lt;&gt;100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78" zoomScaleNormal="78" zoomScalePageLayoutView="0" colorId="22" workbookViewId="0" topLeftCell="B1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201</v>
      </c>
      <c r="D1" s="237"/>
      <c r="L1" s="457" t="s">
        <v>577</v>
      </c>
      <c r="M1" s="457" t="s">
        <v>573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7" t="s">
        <v>580</v>
      </c>
      <c r="O4" s="212"/>
    </row>
    <row r="5" spans="1:15" ht="15.75">
      <c r="A5" s="114"/>
      <c r="B5" s="57"/>
      <c r="C5" s="227" t="s">
        <v>584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58"/>
      <c r="O5" s="212"/>
    </row>
    <row r="6" spans="1:15" ht="15.75">
      <c r="A6" s="114"/>
      <c r="B6" s="57"/>
      <c r="C6" s="462" t="str">
        <f>'Cover page'!E14</f>
        <v>Date: 15/04/2013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300</v>
      </c>
      <c r="B8" s="57"/>
      <c r="C8" s="128" t="s">
        <v>69</v>
      </c>
      <c r="D8" s="332" t="s">
        <v>596</v>
      </c>
      <c r="E8" s="332" t="s">
        <v>596</v>
      </c>
      <c r="F8" s="332" t="s">
        <v>596</v>
      </c>
      <c r="G8" s="332" t="s">
        <v>596</v>
      </c>
      <c r="H8" s="205"/>
      <c r="I8" s="151"/>
      <c r="J8" s="266"/>
      <c r="O8" s="212"/>
    </row>
    <row r="9" spans="1:15" ht="16.5" thickTop="1">
      <c r="A9" s="307"/>
      <c r="B9" s="57"/>
      <c r="C9" s="133" t="s">
        <v>126</v>
      </c>
      <c r="D9" s="458" t="s">
        <v>5</v>
      </c>
      <c r="E9" s="458" t="s">
        <v>5</v>
      </c>
      <c r="F9" s="458" t="s">
        <v>5</v>
      </c>
      <c r="G9" s="458" t="s">
        <v>5</v>
      </c>
      <c r="H9" s="440"/>
      <c r="I9" s="439"/>
      <c r="J9" s="267"/>
      <c r="O9" s="212"/>
    </row>
    <row r="10" spans="1:15" ht="11.2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301</v>
      </c>
      <c r="B11" s="129"/>
      <c r="C11" s="433" t="s">
        <v>137</v>
      </c>
      <c r="D11" s="416" t="s">
        <v>596</v>
      </c>
      <c r="E11" s="416" t="s">
        <v>596</v>
      </c>
      <c r="F11" s="416" t="s">
        <v>596</v>
      </c>
      <c r="G11" s="416" t="s">
        <v>596</v>
      </c>
      <c r="H11" s="441"/>
      <c r="I11" s="417"/>
      <c r="J11" s="267"/>
      <c r="O11" s="212"/>
    </row>
    <row r="12" spans="1:15" ht="15.75">
      <c r="A12" s="307" t="s">
        <v>302</v>
      </c>
      <c r="B12" s="57"/>
      <c r="C12" s="434" t="s">
        <v>74</v>
      </c>
      <c r="D12" s="416" t="s">
        <v>596</v>
      </c>
      <c r="E12" s="416" t="s">
        <v>596</v>
      </c>
      <c r="F12" s="416" t="s">
        <v>596</v>
      </c>
      <c r="G12" s="416" t="s">
        <v>596</v>
      </c>
      <c r="H12" s="441"/>
      <c r="I12" s="417"/>
      <c r="J12" s="267"/>
      <c r="O12" s="212"/>
    </row>
    <row r="13" spans="1:15" ht="15.75">
      <c r="A13" s="307" t="s">
        <v>303</v>
      </c>
      <c r="B13" s="57"/>
      <c r="C13" s="435" t="s">
        <v>75</v>
      </c>
      <c r="D13" s="416" t="s">
        <v>596</v>
      </c>
      <c r="E13" s="416" t="s">
        <v>596</v>
      </c>
      <c r="F13" s="416" t="s">
        <v>596</v>
      </c>
      <c r="G13" s="416" t="s">
        <v>596</v>
      </c>
      <c r="H13" s="441"/>
      <c r="I13" s="417"/>
      <c r="J13" s="267"/>
      <c r="O13" s="212"/>
    </row>
    <row r="14" spans="1:15" ht="15.75">
      <c r="A14" s="307" t="s">
        <v>304</v>
      </c>
      <c r="B14" s="57"/>
      <c r="C14" s="435" t="s">
        <v>43</v>
      </c>
      <c r="D14" s="416" t="s">
        <v>596</v>
      </c>
      <c r="E14" s="416" t="s">
        <v>596</v>
      </c>
      <c r="F14" s="416" t="s">
        <v>596</v>
      </c>
      <c r="G14" s="416" t="s">
        <v>596</v>
      </c>
      <c r="H14" s="441"/>
      <c r="I14" s="417"/>
      <c r="J14" s="267"/>
      <c r="O14" s="212"/>
    </row>
    <row r="15" spans="1:15" ht="15.75">
      <c r="A15" s="307" t="s">
        <v>305</v>
      </c>
      <c r="B15" s="57"/>
      <c r="C15" s="436" t="s">
        <v>132</v>
      </c>
      <c r="D15" s="416" t="s">
        <v>596</v>
      </c>
      <c r="E15" s="416" t="s">
        <v>596</v>
      </c>
      <c r="F15" s="416" t="s">
        <v>596</v>
      </c>
      <c r="G15" s="416" t="s">
        <v>596</v>
      </c>
      <c r="H15" s="441"/>
      <c r="I15" s="417"/>
      <c r="J15" s="267"/>
      <c r="O15" s="212"/>
    </row>
    <row r="16" spans="1:15" ht="15.75">
      <c r="A16" s="307" t="s">
        <v>306</v>
      </c>
      <c r="B16" s="57"/>
      <c r="C16" s="437" t="s">
        <v>561</v>
      </c>
      <c r="D16" s="438"/>
      <c r="E16" s="438"/>
      <c r="F16" s="438"/>
      <c r="G16" s="438"/>
      <c r="H16" s="441"/>
      <c r="I16" s="421"/>
      <c r="J16" s="267"/>
      <c r="O16" s="212"/>
    </row>
    <row r="17" spans="1:15" ht="15.75">
      <c r="A17" s="307" t="s">
        <v>307</v>
      </c>
      <c r="B17" s="57"/>
      <c r="C17" s="437" t="s">
        <v>562</v>
      </c>
      <c r="D17" s="438"/>
      <c r="E17" s="438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44"/>
      <c r="E18" s="445"/>
      <c r="F18" s="445"/>
      <c r="G18" s="445"/>
      <c r="H18" s="446"/>
      <c r="I18" s="417"/>
      <c r="J18" s="267"/>
      <c r="O18" s="212"/>
    </row>
    <row r="19" spans="1:15" ht="15.75">
      <c r="A19" s="307" t="s">
        <v>308</v>
      </c>
      <c r="B19" s="57"/>
      <c r="C19" s="433" t="s">
        <v>170</v>
      </c>
      <c r="D19" s="442" t="s">
        <v>596</v>
      </c>
      <c r="E19" s="442" t="s">
        <v>596</v>
      </c>
      <c r="F19" s="442" t="s">
        <v>596</v>
      </c>
      <c r="G19" s="442" t="s">
        <v>596</v>
      </c>
      <c r="H19" s="443"/>
      <c r="I19" s="417"/>
      <c r="J19" s="267"/>
      <c r="O19" s="212"/>
    </row>
    <row r="20" spans="1:15" ht="15.75">
      <c r="A20" s="307" t="s">
        <v>309</v>
      </c>
      <c r="B20" s="57"/>
      <c r="C20" s="437" t="s">
        <v>103</v>
      </c>
      <c r="D20" s="438"/>
      <c r="E20" s="438"/>
      <c r="F20" s="438"/>
      <c r="G20" s="438"/>
      <c r="H20" s="441"/>
      <c r="I20" s="421"/>
      <c r="J20" s="267"/>
      <c r="O20" s="212"/>
    </row>
    <row r="21" spans="1:15" ht="15.75">
      <c r="A21" s="307" t="s">
        <v>310</v>
      </c>
      <c r="B21" s="57"/>
      <c r="C21" s="437" t="s">
        <v>104</v>
      </c>
      <c r="D21" s="438"/>
      <c r="E21" s="438"/>
      <c r="F21" s="438"/>
      <c r="G21" s="438"/>
      <c r="H21" s="441"/>
      <c r="I21" s="421"/>
      <c r="J21" s="267"/>
      <c r="O21" s="212"/>
    </row>
    <row r="22" spans="1:15" ht="15.75">
      <c r="A22" s="308"/>
      <c r="B22" s="57"/>
      <c r="C22" s="130"/>
      <c r="D22" s="444"/>
      <c r="E22" s="445"/>
      <c r="F22" s="445"/>
      <c r="G22" s="445"/>
      <c r="H22" s="446"/>
      <c r="I22" s="417"/>
      <c r="J22" s="267"/>
      <c r="O22" s="212"/>
    </row>
    <row r="23" spans="1:15" ht="15.75">
      <c r="A23" s="307" t="s">
        <v>311</v>
      </c>
      <c r="B23" s="129"/>
      <c r="C23" s="433" t="s">
        <v>72</v>
      </c>
      <c r="D23" s="442" t="s">
        <v>596</v>
      </c>
      <c r="E23" s="442" t="s">
        <v>596</v>
      </c>
      <c r="F23" s="442" t="s">
        <v>596</v>
      </c>
      <c r="G23" s="442" t="s">
        <v>596</v>
      </c>
      <c r="H23" s="441"/>
      <c r="I23" s="417"/>
      <c r="J23" s="267"/>
      <c r="O23" s="212"/>
    </row>
    <row r="24" spans="1:15" ht="15.75">
      <c r="A24" s="307"/>
      <c r="B24" s="57"/>
      <c r="C24" s="130"/>
      <c r="D24" s="444"/>
      <c r="E24" s="445"/>
      <c r="F24" s="445"/>
      <c r="G24" s="445"/>
      <c r="H24" s="446"/>
      <c r="I24" s="417"/>
      <c r="J24" s="267"/>
      <c r="O24" s="212"/>
    </row>
    <row r="25" spans="1:15" ht="15.75">
      <c r="A25" s="307" t="s">
        <v>312</v>
      </c>
      <c r="B25" s="129"/>
      <c r="C25" s="433" t="s">
        <v>67</v>
      </c>
      <c r="D25" s="442" t="s">
        <v>596</v>
      </c>
      <c r="E25" s="442" t="s">
        <v>596</v>
      </c>
      <c r="F25" s="442" t="s">
        <v>596</v>
      </c>
      <c r="G25" s="442" t="s">
        <v>596</v>
      </c>
      <c r="H25" s="443"/>
      <c r="I25" s="417"/>
      <c r="J25" s="267"/>
      <c r="O25" s="212"/>
    </row>
    <row r="26" spans="1:15" ht="15.75">
      <c r="A26" s="307" t="s">
        <v>313</v>
      </c>
      <c r="B26" s="129"/>
      <c r="C26" s="437" t="s">
        <v>103</v>
      </c>
      <c r="D26" s="438"/>
      <c r="E26" s="438"/>
      <c r="F26" s="438"/>
      <c r="G26" s="438"/>
      <c r="H26" s="441"/>
      <c r="I26" s="421"/>
      <c r="J26" s="267"/>
      <c r="O26" s="212"/>
    </row>
    <row r="27" spans="1:15" ht="15.75">
      <c r="A27" s="307" t="s">
        <v>314</v>
      </c>
      <c r="B27" s="129"/>
      <c r="C27" s="437" t="s">
        <v>104</v>
      </c>
      <c r="D27" s="438"/>
      <c r="E27" s="438"/>
      <c r="F27" s="438"/>
      <c r="G27" s="438"/>
      <c r="H27" s="441"/>
      <c r="I27" s="421"/>
      <c r="J27" s="267"/>
      <c r="O27" s="212"/>
    </row>
    <row r="28" spans="1:15" ht="15.75">
      <c r="A28" s="307" t="s">
        <v>315</v>
      </c>
      <c r="B28" s="129"/>
      <c r="C28" s="433" t="s">
        <v>66</v>
      </c>
      <c r="D28" s="442" t="s">
        <v>596</v>
      </c>
      <c r="E28" s="442" t="s">
        <v>596</v>
      </c>
      <c r="F28" s="442" t="s">
        <v>596</v>
      </c>
      <c r="G28" s="442" t="s">
        <v>596</v>
      </c>
      <c r="H28" s="443"/>
      <c r="I28" s="417"/>
      <c r="J28" s="267"/>
      <c r="O28" s="212"/>
    </row>
    <row r="29" spans="1:15" ht="15.75">
      <c r="A29" s="307" t="s">
        <v>316</v>
      </c>
      <c r="B29" s="129"/>
      <c r="C29" s="437" t="s">
        <v>103</v>
      </c>
      <c r="D29" s="438"/>
      <c r="E29" s="438"/>
      <c r="F29" s="438"/>
      <c r="G29" s="438"/>
      <c r="H29" s="441"/>
      <c r="I29" s="421"/>
      <c r="J29" s="267"/>
      <c r="O29" s="212"/>
    </row>
    <row r="30" spans="1:15" ht="15.75">
      <c r="A30" s="307" t="s">
        <v>317</v>
      </c>
      <c r="B30" s="129"/>
      <c r="C30" s="437" t="s">
        <v>104</v>
      </c>
      <c r="D30" s="438"/>
      <c r="E30" s="438"/>
      <c r="F30" s="438"/>
      <c r="G30" s="438"/>
      <c r="H30" s="441"/>
      <c r="I30" s="421"/>
      <c r="J30" s="267"/>
      <c r="O30" s="212"/>
    </row>
    <row r="31" spans="1:15" ht="15.75">
      <c r="A31" s="307"/>
      <c r="B31" s="129"/>
      <c r="C31" s="130"/>
      <c r="D31" s="444"/>
      <c r="E31" s="445"/>
      <c r="F31" s="445"/>
      <c r="G31" s="445"/>
      <c r="H31" s="446"/>
      <c r="I31" s="417"/>
      <c r="J31" s="267"/>
      <c r="O31" s="212"/>
    </row>
    <row r="32" spans="1:15" ht="15.75">
      <c r="A32" s="307" t="s">
        <v>318</v>
      </c>
      <c r="B32" s="129"/>
      <c r="C32" s="433" t="s">
        <v>118</v>
      </c>
      <c r="D32" s="442" t="s">
        <v>596</v>
      </c>
      <c r="E32" s="442" t="s">
        <v>596</v>
      </c>
      <c r="F32" s="442" t="s">
        <v>596</v>
      </c>
      <c r="G32" s="442" t="s">
        <v>596</v>
      </c>
      <c r="H32" s="443"/>
      <c r="I32" s="417"/>
      <c r="J32" s="267"/>
      <c r="O32" s="212"/>
    </row>
    <row r="33" spans="1:15" ht="15.75">
      <c r="A33" s="307" t="s">
        <v>319</v>
      </c>
      <c r="B33" s="129"/>
      <c r="C33" s="433" t="s">
        <v>119</v>
      </c>
      <c r="D33" s="442" t="s">
        <v>596</v>
      </c>
      <c r="E33" s="442" t="s">
        <v>596</v>
      </c>
      <c r="F33" s="442" t="s">
        <v>596</v>
      </c>
      <c r="G33" s="442" t="s">
        <v>596</v>
      </c>
      <c r="H33" s="443"/>
      <c r="I33" s="417"/>
      <c r="J33" s="267"/>
      <c r="O33" s="212"/>
    </row>
    <row r="34" spans="1:15" ht="15.75">
      <c r="A34" s="307" t="s">
        <v>320</v>
      </c>
      <c r="B34" s="129"/>
      <c r="C34" s="437" t="s">
        <v>103</v>
      </c>
      <c r="D34" s="438"/>
      <c r="E34" s="438"/>
      <c r="F34" s="438"/>
      <c r="G34" s="438"/>
      <c r="H34" s="441"/>
      <c r="I34" s="421"/>
      <c r="J34" s="267"/>
      <c r="O34" s="212"/>
    </row>
    <row r="35" spans="1:15" ht="15.75">
      <c r="A35" s="307" t="s">
        <v>321</v>
      </c>
      <c r="B35" s="129"/>
      <c r="C35" s="437" t="s">
        <v>104</v>
      </c>
      <c r="D35" s="438"/>
      <c r="E35" s="438"/>
      <c r="F35" s="438"/>
      <c r="G35" s="438"/>
      <c r="H35" s="441"/>
      <c r="I35" s="421"/>
      <c r="J35" s="267"/>
      <c r="O35" s="212"/>
    </row>
    <row r="36" spans="1:15" ht="15.75">
      <c r="A36" s="307"/>
      <c r="B36" s="57"/>
      <c r="C36" s="130"/>
      <c r="D36" s="444"/>
      <c r="E36" s="445"/>
      <c r="F36" s="445"/>
      <c r="G36" s="445"/>
      <c r="H36" s="446"/>
      <c r="I36" s="417"/>
      <c r="J36" s="267"/>
      <c r="O36" s="212"/>
    </row>
    <row r="37" spans="1:15" ht="15.75">
      <c r="A37" s="307" t="s">
        <v>322</v>
      </c>
      <c r="B37" s="57"/>
      <c r="C37" s="433" t="s">
        <v>68</v>
      </c>
      <c r="D37" s="442" t="s">
        <v>596</v>
      </c>
      <c r="E37" s="442" t="s">
        <v>596</v>
      </c>
      <c r="F37" s="442" t="s">
        <v>596</v>
      </c>
      <c r="G37" s="442" t="s">
        <v>596</v>
      </c>
      <c r="H37" s="443"/>
      <c r="I37" s="417"/>
      <c r="J37" s="267"/>
      <c r="O37" s="212"/>
    </row>
    <row r="38" spans="1:15" ht="15.75">
      <c r="A38" s="307" t="s">
        <v>323</v>
      </c>
      <c r="B38" s="57"/>
      <c r="C38" s="437" t="s">
        <v>103</v>
      </c>
      <c r="D38" s="438"/>
      <c r="E38" s="438"/>
      <c r="F38" s="438"/>
      <c r="G38" s="438"/>
      <c r="H38" s="441"/>
      <c r="I38" s="421"/>
      <c r="J38" s="267"/>
      <c r="O38" s="212"/>
    </row>
    <row r="39" spans="1:15" ht="15.75">
      <c r="A39" s="307" t="s">
        <v>324</v>
      </c>
      <c r="B39" s="57"/>
      <c r="C39" s="437" t="s">
        <v>104</v>
      </c>
      <c r="D39" s="438"/>
      <c r="E39" s="438"/>
      <c r="F39" s="438"/>
      <c r="G39" s="438"/>
      <c r="H39" s="441"/>
      <c r="I39" s="421"/>
      <c r="J39" s="267"/>
      <c r="O39" s="212"/>
    </row>
    <row r="40" spans="1:15" ht="15.75">
      <c r="A40" s="307" t="s">
        <v>325</v>
      </c>
      <c r="B40" s="57"/>
      <c r="C40" s="437" t="s">
        <v>105</v>
      </c>
      <c r="D40" s="438"/>
      <c r="E40" s="438"/>
      <c r="F40" s="438"/>
      <c r="G40" s="438"/>
      <c r="H40" s="441"/>
      <c r="I40" s="421"/>
      <c r="J40" s="267"/>
      <c r="O40" s="212"/>
    </row>
    <row r="41" spans="1:15" ht="16.5" thickBot="1">
      <c r="A41" s="307"/>
      <c r="B41" s="57"/>
      <c r="C41" s="130"/>
      <c r="D41" s="428"/>
      <c r="E41" s="429"/>
      <c r="F41" s="429"/>
      <c r="G41" s="429"/>
      <c r="H41" s="447"/>
      <c r="I41" s="140"/>
      <c r="J41" s="267"/>
      <c r="O41" s="212"/>
    </row>
    <row r="42" spans="1:15" ht="17.25" thickBot="1" thickTop="1">
      <c r="A42" s="307" t="s">
        <v>326</v>
      </c>
      <c r="B42" s="57"/>
      <c r="C42" s="115" t="s">
        <v>62</v>
      </c>
      <c r="D42" s="335" t="s">
        <v>596</v>
      </c>
      <c r="E42" s="335" t="s">
        <v>596</v>
      </c>
      <c r="F42" s="335" t="s">
        <v>596</v>
      </c>
      <c r="G42" s="335" t="s">
        <v>596</v>
      </c>
      <c r="H42" s="153"/>
      <c r="I42" s="141"/>
      <c r="J42" s="266"/>
      <c r="O42" s="212"/>
    </row>
    <row r="43" spans="1:11" ht="16.5" thickTop="1">
      <c r="A43" s="100"/>
      <c r="B43" s="57"/>
      <c r="C43" s="133" t="s">
        <v>44</v>
      </c>
      <c r="D43" s="245"/>
      <c r="E43" s="232"/>
      <c r="F43" s="232"/>
      <c r="G43" s="229"/>
      <c r="H43" s="229"/>
      <c r="I43" s="232"/>
      <c r="J43" s="267"/>
      <c r="K43" s="212"/>
    </row>
    <row r="44" spans="1:11" ht="9" customHeight="1">
      <c r="A44" s="100"/>
      <c r="B44" s="57"/>
      <c r="C44" s="149"/>
      <c r="D44" s="279"/>
      <c r="E44" s="232"/>
      <c r="F44" s="232"/>
      <c r="G44" s="232"/>
      <c r="H44" s="232"/>
      <c r="I44" s="232"/>
      <c r="J44" s="267"/>
      <c r="K44" s="212"/>
    </row>
    <row r="45" spans="1:11" s="228" customFormat="1" ht="15.75">
      <c r="A45" s="100"/>
      <c r="B45" s="57"/>
      <c r="C45" s="150" t="s">
        <v>135</v>
      </c>
      <c r="D45" s="206"/>
      <c r="E45" s="232"/>
      <c r="F45" s="232"/>
      <c r="G45" s="232"/>
      <c r="H45" s="232"/>
      <c r="I45" s="232"/>
      <c r="J45" s="267"/>
      <c r="K45" s="212"/>
    </row>
    <row r="46" spans="1:11" ht="15.75">
      <c r="A46" s="100"/>
      <c r="B46" s="57"/>
      <c r="C46" s="47" t="s">
        <v>138</v>
      </c>
      <c r="D46" s="206"/>
      <c r="E46" s="232"/>
      <c r="F46" s="232"/>
      <c r="G46" s="232"/>
      <c r="H46" s="232"/>
      <c r="I46" s="232"/>
      <c r="J46" s="267"/>
      <c r="K46" s="212"/>
    </row>
    <row r="47" spans="1:12" ht="12" customHeight="1" thickBot="1">
      <c r="A47" s="108"/>
      <c r="B47" s="125"/>
      <c r="C47" s="51"/>
      <c r="D47" s="268"/>
      <c r="E47" s="268"/>
      <c r="F47" s="268"/>
      <c r="G47" s="268"/>
      <c r="H47" s="268"/>
      <c r="I47" s="268"/>
      <c r="J47" s="269"/>
      <c r="L47" s="212"/>
    </row>
    <row r="48" ht="15.75" thickTop="1"/>
    <row r="49" ht="15">
      <c r="C49" s="231" t="s">
        <v>45</v>
      </c>
    </row>
    <row r="50" spans="2:10" ht="30" customHeight="1">
      <c r="B50" s="200" t="s">
        <v>171</v>
      </c>
      <c r="C50" s="193"/>
      <c r="D50" s="485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85"/>
      <c r="F50" s="485"/>
      <c r="G50" s="485"/>
      <c r="H50" s="201"/>
      <c r="I50" s="272"/>
      <c r="J50" s="221"/>
    </row>
    <row r="51" spans="2:10" ht="15.75">
      <c r="B51" s="183" t="s">
        <v>172</v>
      </c>
      <c r="C51" s="110"/>
      <c r="D51" s="196"/>
      <c r="E51" s="83"/>
      <c r="F51" s="83"/>
      <c r="G51" s="83"/>
      <c r="H51" s="83"/>
      <c r="I51" s="247"/>
      <c r="J51" s="222"/>
    </row>
    <row r="52" spans="2:10" ht="23.25">
      <c r="B52" s="194"/>
      <c r="C52" s="195" t="s">
        <v>564</v>
      </c>
      <c r="D52" s="373">
        <f>IF(D42="M",0,D42)-IF(D8="M",0,D8)-IF(D11="M",0,D11)-IF(D19="M",0,D19)-IF(D23="M",0,D23)-IF(D25="M",0,D25)-IF(D28="M",0,D28)-IF(D32="M",0,D32)-IF(D33="M",0,D33)-IF(D37="M",0,D37)</f>
        <v>0</v>
      </c>
      <c r="E52" s="373">
        <f>IF(E42="M",0,E42)-IF(E8="M",0,E8)-IF(E11="M",0,E11)-IF(E19="M",0,E19)-IF(E23="M",0,E23)-IF(E25="M",0,E25)-IF(E28="M",0,E28)-IF(E32="M",0,E32)-IF(E33="M",0,E33)-IF(E37="M",0,E37)</f>
        <v>0</v>
      </c>
      <c r="F52" s="373">
        <f>IF(F42="M",0,F42)-IF(F8="M",0,F8)-IF(F11="M",0,F11)-IF(F19="M",0,F19)-IF(F23="M",0,F23)-IF(F25="M",0,F25)-IF(F28="M",0,F28)-IF(F32="M",0,F32)-IF(F33="M",0,F33)-IF(F37="M",0,F37)</f>
        <v>0</v>
      </c>
      <c r="G52" s="373">
        <f>IF(G42="M",0,G42)-IF(G8="M",0,G8)-IF(G11="M",0,G11)-IF(G19="M",0,G19)-IF(G23="M",0,G23)-IF(G25="M",0,G25)-IF(G28="M",0,G28)-IF(G32="M",0,G32)-IF(G33="M",0,G33)-IF(G37="M",0,G37)</f>
        <v>0</v>
      </c>
      <c r="H52" s="374">
        <f>IF(H42="M",0,H42)-IF(H8="M",0,H8)-IF(H11="M",0,H11)-IF(H19="M",0,H19)-IF(H23="M",0,H23)-IF(H25="M",0,H25)-IF(H28="M",0,H28)-IF(H32="M",0,H32)-IF(H33="M",0,H33)-IF(H37="M",0,H37)</f>
        <v>0</v>
      </c>
      <c r="I52" s="247"/>
      <c r="J52" s="222"/>
    </row>
    <row r="53" spans="2:10" ht="15.75">
      <c r="B53" s="194"/>
      <c r="C53" s="195" t="s">
        <v>182</v>
      </c>
      <c r="D53" s="373">
        <f>IF(D11="M",0,D11)-IF(D12="M",0,D12)-IF(D13="M",0,D13)-IF(D14="M",0,D14)</f>
        <v>0</v>
      </c>
      <c r="E53" s="373">
        <f>IF(E11="M",0,E11)-IF(E12="M",0,E12)-IF(E13="M",0,E13)-IF(E14="M",0,E14)</f>
        <v>0</v>
      </c>
      <c r="F53" s="373">
        <f>IF(F11="M",0,F11)-IF(F12="M",0,F12)-IF(F13="M",0,F13)-IF(F14="M",0,F14)</f>
        <v>0</v>
      </c>
      <c r="G53" s="373">
        <f>IF(G11="M",0,G11)-IF(G12="M",0,G12)-IF(G13="M",0,G13)-IF(G14="M",0,G14)</f>
        <v>0</v>
      </c>
      <c r="H53" s="374">
        <f>IF(H11="M",0,H11)-IF(H12="M",0,H12)-IF(H13="M",0,H13)-IF(H14="M",0,H14)</f>
        <v>0</v>
      </c>
      <c r="I53" s="247"/>
      <c r="J53" s="222"/>
    </row>
    <row r="54" spans="2:10" ht="15.75">
      <c r="B54" s="194"/>
      <c r="C54" s="195" t="s">
        <v>183</v>
      </c>
      <c r="D54" s="373">
        <f>D37-SUM(D38:D41)</f>
        <v>0</v>
      </c>
      <c r="E54" s="373">
        <f>E37-SUM(E38:E41)</f>
        <v>0</v>
      </c>
      <c r="F54" s="373">
        <f>F37-SUM(F38:F41)</f>
        <v>0</v>
      </c>
      <c r="G54" s="373">
        <f>G37-SUM(G38:G41)</f>
        <v>0</v>
      </c>
      <c r="H54" s="374">
        <f>H37-SUM(H38:H41)</f>
        <v>0</v>
      </c>
      <c r="I54" s="247"/>
      <c r="J54" s="222"/>
    </row>
    <row r="55" spans="2:10" ht="15.75">
      <c r="B55" s="197" t="s">
        <v>180</v>
      </c>
      <c r="C55" s="195"/>
      <c r="D55" s="371"/>
      <c r="E55" s="371"/>
      <c r="F55" s="371"/>
      <c r="G55" s="371"/>
      <c r="H55" s="375"/>
      <c r="I55" s="247"/>
      <c r="J55" s="222"/>
    </row>
    <row r="56" spans="2:10" ht="15.75">
      <c r="B56" s="198"/>
      <c r="C56" s="199" t="s">
        <v>184</v>
      </c>
      <c r="D56" s="372">
        <f>IF('Table 1'!E12="M",0,'Table 1'!E12)-IF('Table 2B'!D42="M",0,'Table 2B'!D42)</f>
        <v>0</v>
      </c>
      <c r="E56" s="372">
        <f>IF('Table 1'!F12="M",0,'Table 1'!F12)-IF('Table 2B'!E42="M",0,'Table 2B'!E42)</f>
        <v>0</v>
      </c>
      <c r="F56" s="372">
        <f>IF('Table 1'!G12="M",0,'Table 1'!G12)-IF('Table 2B'!F42="M",0,'Table 2B'!F42)</f>
        <v>0</v>
      </c>
      <c r="G56" s="372">
        <f>IF('Table 1'!H12="M",0,'Table 1'!H12)-IF('Table 2B'!G42="M",0,'Table 2B'!G42)</f>
        <v>0</v>
      </c>
      <c r="H56" s="376">
        <f>IF('Table 1'!I12="M",0,'Table 1'!I12)-IF('Table 2B'!H42="M",0,'Table 2B'!H42)</f>
        <v>0</v>
      </c>
      <c r="I56" s="273"/>
      <c r="J56" s="274"/>
    </row>
  </sheetData>
  <sheetProtection password="CA3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6"/>
  <sheetViews>
    <sheetView showGridLines="0" defaultGridColor="0" zoomScale="78" zoomScaleNormal="78" zoomScalePageLayoutView="0" colorId="22" workbookViewId="0" topLeftCell="B1">
      <selection activeCell="B1" sqref="B1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202</v>
      </c>
      <c r="D1" s="237"/>
      <c r="L1" s="457" t="s">
        <v>577</v>
      </c>
      <c r="M1" s="457" t="s">
        <v>573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7" t="s">
        <v>580</v>
      </c>
      <c r="O4" s="212"/>
    </row>
    <row r="5" spans="1:15" ht="15.75">
      <c r="A5" s="114" t="s">
        <v>177</v>
      </c>
      <c r="B5" s="57"/>
      <c r="C5" s="227" t="s">
        <v>584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58"/>
      <c r="O5" s="212"/>
    </row>
    <row r="6" spans="1:15" ht="15.75">
      <c r="A6" s="114"/>
      <c r="B6" s="57"/>
      <c r="C6" s="462" t="str">
        <f>'Cover page'!E14</f>
        <v>Date: 15/04/2013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327</v>
      </c>
      <c r="B8" s="57"/>
      <c r="C8" s="128" t="s">
        <v>70</v>
      </c>
      <c r="D8" s="474">
        <v>2306</v>
      </c>
      <c r="E8" s="474">
        <v>3026</v>
      </c>
      <c r="F8" s="333">
        <v>2548</v>
      </c>
      <c r="G8" s="333">
        <v>1723</v>
      </c>
      <c r="H8" s="205"/>
      <c r="I8" s="151"/>
      <c r="J8" s="266"/>
      <c r="O8" s="212"/>
    </row>
    <row r="9" spans="1:15" ht="16.5" thickTop="1">
      <c r="A9" s="307"/>
      <c r="B9" s="57"/>
      <c r="C9" s="133" t="s">
        <v>126</v>
      </c>
      <c r="D9" s="458" t="s">
        <v>579</v>
      </c>
      <c r="E9" s="458" t="s">
        <v>579</v>
      </c>
      <c r="F9" s="458" t="s">
        <v>579</v>
      </c>
      <c r="G9" s="458" t="s">
        <v>579</v>
      </c>
      <c r="H9" s="440"/>
      <c r="I9" s="439"/>
      <c r="J9" s="267"/>
      <c r="O9" s="212"/>
    </row>
    <row r="10" spans="1:15" ht="9.7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328</v>
      </c>
      <c r="B11" s="129"/>
      <c r="C11" s="433" t="s">
        <v>137</v>
      </c>
      <c r="D11" s="467" t="s">
        <v>596</v>
      </c>
      <c r="E11" s="467" t="s">
        <v>596</v>
      </c>
      <c r="F11" s="467" t="s">
        <v>596</v>
      </c>
      <c r="G11" s="467" t="s">
        <v>596</v>
      </c>
      <c r="H11" s="441"/>
      <c r="I11" s="417"/>
      <c r="J11" s="267"/>
      <c r="O11" s="212"/>
    </row>
    <row r="12" spans="1:15" ht="15.75">
      <c r="A12" s="307" t="s">
        <v>329</v>
      </c>
      <c r="B12" s="57"/>
      <c r="C12" s="434" t="s">
        <v>74</v>
      </c>
      <c r="D12" s="467" t="s">
        <v>596</v>
      </c>
      <c r="E12" s="468" t="s">
        <v>596</v>
      </c>
      <c r="F12" s="467" t="s">
        <v>596</v>
      </c>
      <c r="G12" s="467" t="s">
        <v>596</v>
      </c>
      <c r="H12" s="441"/>
      <c r="I12" s="417"/>
      <c r="J12" s="267"/>
      <c r="O12" s="212"/>
    </row>
    <row r="13" spans="1:15" ht="15.75">
      <c r="A13" s="307" t="s">
        <v>330</v>
      </c>
      <c r="B13" s="57"/>
      <c r="C13" s="435" t="s">
        <v>75</v>
      </c>
      <c r="D13" s="467" t="s">
        <v>596</v>
      </c>
      <c r="E13" s="468" t="s">
        <v>596</v>
      </c>
      <c r="F13" s="467" t="s">
        <v>596</v>
      </c>
      <c r="G13" s="467" t="s">
        <v>596</v>
      </c>
      <c r="H13" s="441"/>
      <c r="I13" s="417"/>
      <c r="J13" s="267"/>
      <c r="O13" s="212"/>
    </row>
    <row r="14" spans="1:15" ht="15.75">
      <c r="A14" s="307" t="s">
        <v>331</v>
      </c>
      <c r="B14" s="57"/>
      <c r="C14" s="435" t="s">
        <v>43</v>
      </c>
      <c r="D14" s="467" t="s">
        <v>596</v>
      </c>
      <c r="E14" s="468" t="s">
        <v>596</v>
      </c>
      <c r="F14" s="467" t="s">
        <v>596</v>
      </c>
      <c r="G14" s="467" t="s">
        <v>596</v>
      </c>
      <c r="H14" s="441"/>
      <c r="I14" s="417"/>
      <c r="J14" s="267"/>
      <c r="O14" s="212"/>
    </row>
    <row r="15" spans="1:15" ht="15.75">
      <c r="A15" s="307" t="s">
        <v>332</v>
      </c>
      <c r="B15" s="57"/>
      <c r="C15" s="436" t="s">
        <v>132</v>
      </c>
      <c r="D15" s="467" t="s">
        <v>596</v>
      </c>
      <c r="E15" s="468" t="s">
        <v>596</v>
      </c>
      <c r="F15" s="467" t="s">
        <v>596</v>
      </c>
      <c r="G15" s="467" t="s">
        <v>596</v>
      </c>
      <c r="H15" s="441"/>
      <c r="I15" s="417"/>
      <c r="J15" s="267"/>
      <c r="O15" s="212"/>
    </row>
    <row r="16" spans="1:15" ht="15.75">
      <c r="A16" s="307" t="s">
        <v>333</v>
      </c>
      <c r="B16" s="57"/>
      <c r="C16" s="437" t="s">
        <v>561</v>
      </c>
      <c r="D16" s="469"/>
      <c r="E16" s="469"/>
      <c r="F16" s="438"/>
      <c r="G16" s="438"/>
      <c r="H16" s="441"/>
      <c r="I16" s="421"/>
      <c r="J16" s="267"/>
      <c r="O16" s="212"/>
    </row>
    <row r="17" spans="1:15" ht="15.75">
      <c r="A17" s="307" t="s">
        <v>334</v>
      </c>
      <c r="B17" s="57"/>
      <c r="C17" s="437" t="s">
        <v>562</v>
      </c>
      <c r="D17" s="469"/>
      <c r="E17" s="469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70"/>
      <c r="E18" s="470"/>
      <c r="F18" s="445"/>
      <c r="G18" s="445"/>
      <c r="H18" s="446"/>
      <c r="I18" s="417"/>
      <c r="J18" s="267"/>
      <c r="O18" s="212"/>
    </row>
    <row r="19" spans="1:15" ht="15.75">
      <c r="A19" s="307" t="s">
        <v>335</v>
      </c>
      <c r="B19" s="57"/>
      <c r="C19" s="433" t="s">
        <v>170</v>
      </c>
      <c r="D19" s="468">
        <v>-2182</v>
      </c>
      <c r="E19" s="468">
        <v>-2141</v>
      </c>
      <c r="F19" s="442">
        <v>-2507</v>
      </c>
      <c r="G19" s="442">
        <v>-2676</v>
      </c>
      <c r="H19" s="443"/>
      <c r="I19" s="417"/>
      <c r="J19" s="267"/>
      <c r="O19" s="212"/>
    </row>
    <row r="20" spans="1:15" ht="15.75">
      <c r="A20" s="307" t="s">
        <v>336</v>
      </c>
      <c r="B20" s="129"/>
      <c r="C20" s="437" t="s">
        <v>103</v>
      </c>
      <c r="D20" s="469">
        <v>481</v>
      </c>
      <c r="E20" s="469">
        <v>387</v>
      </c>
      <c r="F20" s="438">
        <v>384</v>
      </c>
      <c r="G20" s="438">
        <v>384</v>
      </c>
      <c r="H20" s="441"/>
      <c r="I20" s="464" t="s">
        <v>597</v>
      </c>
      <c r="J20" s="267"/>
      <c r="O20" s="212"/>
    </row>
    <row r="21" spans="1:15" ht="15.75">
      <c r="A21" s="307" t="s">
        <v>337</v>
      </c>
      <c r="B21" s="129"/>
      <c r="C21" s="437" t="s">
        <v>104</v>
      </c>
      <c r="D21" s="469">
        <v>-2757</v>
      </c>
      <c r="E21" s="469">
        <v>-2624</v>
      </c>
      <c r="F21" s="438">
        <v>-3003</v>
      </c>
      <c r="G21" s="438">
        <v>-3200</v>
      </c>
      <c r="H21" s="441"/>
      <c r="I21" s="464" t="s">
        <v>585</v>
      </c>
      <c r="J21" s="267"/>
      <c r="O21" s="212"/>
    </row>
    <row r="22" spans="1:15" ht="15.75">
      <c r="A22" s="307"/>
      <c r="B22" s="129"/>
      <c r="C22" s="463"/>
      <c r="D22" s="469">
        <v>103</v>
      </c>
      <c r="E22" s="471">
        <v>105</v>
      </c>
      <c r="F22" s="438">
        <v>122</v>
      </c>
      <c r="G22" s="438">
        <v>150</v>
      </c>
      <c r="H22" s="446"/>
      <c r="I22" s="464" t="s">
        <v>586</v>
      </c>
      <c r="J22" s="267"/>
      <c r="O22" s="212"/>
    </row>
    <row r="23" spans="1:15" ht="15.75">
      <c r="A23" s="307"/>
      <c r="B23" s="129"/>
      <c r="C23" s="463"/>
      <c r="D23" s="469">
        <v>-9</v>
      </c>
      <c r="E23" s="471">
        <v>-9</v>
      </c>
      <c r="F23" s="438">
        <v>-10</v>
      </c>
      <c r="G23" s="438">
        <v>-10</v>
      </c>
      <c r="H23" s="446"/>
      <c r="I23" s="465" t="s">
        <v>587</v>
      </c>
      <c r="J23" s="267"/>
      <c r="O23" s="212"/>
    </row>
    <row r="24" spans="1:15" ht="15.75">
      <c r="A24" s="307"/>
      <c r="B24" s="129"/>
      <c r="C24" s="130"/>
      <c r="D24" s="470"/>
      <c r="E24" s="470"/>
      <c r="F24" s="445"/>
      <c r="G24" s="445"/>
      <c r="H24" s="446"/>
      <c r="I24" s="417"/>
      <c r="J24" s="267"/>
      <c r="O24" s="212"/>
    </row>
    <row r="25" spans="1:15" ht="15.75">
      <c r="A25" s="307" t="s">
        <v>338</v>
      </c>
      <c r="B25" s="129"/>
      <c r="C25" s="433" t="s">
        <v>72</v>
      </c>
      <c r="D25" s="468" t="s">
        <v>596</v>
      </c>
      <c r="E25" s="468" t="s">
        <v>596</v>
      </c>
      <c r="F25" s="467" t="s">
        <v>596</v>
      </c>
      <c r="G25" s="467" t="s">
        <v>596</v>
      </c>
      <c r="H25" s="441"/>
      <c r="I25" s="417"/>
      <c r="J25" s="267"/>
      <c r="O25" s="212"/>
    </row>
    <row r="26" spans="1:15" ht="15.75">
      <c r="A26" s="307"/>
      <c r="B26" s="129"/>
      <c r="C26" s="130"/>
      <c r="D26" s="470"/>
      <c r="E26" s="470"/>
      <c r="F26" s="445"/>
      <c r="G26" s="445"/>
      <c r="H26" s="446"/>
      <c r="I26" s="417"/>
      <c r="J26" s="267"/>
      <c r="O26" s="212"/>
    </row>
    <row r="27" spans="1:15" ht="15.75">
      <c r="A27" s="307" t="s">
        <v>339</v>
      </c>
      <c r="B27" s="129"/>
      <c r="C27" s="433" t="s">
        <v>67</v>
      </c>
      <c r="D27" s="468">
        <v>-37</v>
      </c>
      <c r="E27" s="468">
        <v>164</v>
      </c>
      <c r="F27" s="442">
        <v>84</v>
      </c>
      <c r="G27" s="442">
        <v>109</v>
      </c>
      <c r="H27" s="443"/>
      <c r="I27" s="417"/>
      <c r="J27" s="267"/>
      <c r="O27" s="212"/>
    </row>
    <row r="28" spans="1:15" ht="15.75">
      <c r="A28" s="307" t="s">
        <v>340</v>
      </c>
      <c r="B28" s="129"/>
      <c r="C28" s="437" t="s">
        <v>103</v>
      </c>
      <c r="D28" s="469">
        <v>-37</v>
      </c>
      <c r="E28" s="469">
        <v>164</v>
      </c>
      <c r="F28" s="438">
        <v>84</v>
      </c>
      <c r="G28" s="438">
        <v>109</v>
      </c>
      <c r="H28" s="441"/>
      <c r="I28" s="464" t="s">
        <v>588</v>
      </c>
      <c r="J28" s="267"/>
      <c r="O28" s="212"/>
    </row>
    <row r="29" spans="1:15" ht="15.75">
      <c r="A29" s="307" t="s">
        <v>341</v>
      </c>
      <c r="B29" s="129"/>
      <c r="C29" s="437" t="s">
        <v>104</v>
      </c>
      <c r="D29" s="469"/>
      <c r="E29" s="469"/>
      <c r="F29" s="438"/>
      <c r="G29" s="438"/>
      <c r="H29" s="441"/>
      <c r="I29" s="421"/>
      <c r="J29" s="267"/>
      <c r="O29" s="212"/>
    </row>
    <row r="30" spans="1:15" ht="15.75">
      <c r="A30" s="307" t="s">
        <v>342</v>
      </c>
      <c r="B30" s="57"/>
      <c r="C30" s="433" t="s">
        <v>66</v>
      </c>
      <c r="D30" s="468" t="s">
        <v>596</v>
      </c>
      <c r="E30" s="468" t="s">
        <v>596</v>
      </c>
      <c r="F30" s="468" t="s">
        <v>596</v>
      </c>
      <c r="G30" s="468" t="s">
        <v>596</v>
      </c>
      <c r="H30" s="443"/>
      <c r="I30" s="417"/>
      <c r="J30" s="267"/>
      <c r="O30" s="212"/>
    </row>
    <row r="31" spans="1:15" ht="15.75">
      <c r="A31" s="307" t="s">
        <v>343</v>
      </c>
      <c r="B31" s="57"/>
      <c r="C31" s="437" t="s">
        <v>103</v>
      </c>
      <c r="D31" s="469" t="s">
        <v>596</v>
      </c>
      <c r="E31" s="469" t="s">
        <v>596</v>
      </c>
      <c r="F31" s="469" t="s">
        <v>596</v>
      </c>
      <c r="G31" s="469" t="s">
        <v>596</v>
      </c>
      <c r="H31" s="441"/>
      <c r="I31" s="421"/>
      <c r="J31" s="267"/>
      <c r="O31" s="212"/>
    </row>
    <row r="32" spans="1:15" ht="15.75">
      <c r="A32" s="307" t="s">
        <v>344</v>
      </c>
      <c r="B32" s="57"/>
      <c r="C32" s="437" t="s">
        <v>104</v>
      </c>
      <c r="D32" s="469" t="s">
        <v>596</v>
      </c>
      <c r="E32" s="469" t="s">
        <v>596</v>
      </c>
      <c r="F32" s="469" t="s">
        <v>596</v>
      </c>
      <c r="G32" s="469" t="s">
        <v>596</v>
      </c>
      <c r="H32" s="441"/>
      <c r="I32" s="421"/>
      <c r="J32" s="267"/>
      <c r="O32" s="212"/>
    </row>
    <row r="33" spans="1:15" ht="15.75">
      <c r="A33" s="307"/>
      <c r="B33" s="129"/>
      <c r="C33" s="130"/>
      <c r="D33" s="470"/>
      <c r="E33" s="470"/>
      <c r="F33" s="445"/>
      <c r="G33" s="445"/>
      <c r="H33" s="446"/>
      <c r="I33" s="417"/>
      <c r="J33" s="267"/>
      <c r="O33" s="212"/>
    </row>
    <row r="34" spans="1:15" ht="15.75">
      <c r="A34" s="307" t="s">
        <v>345</v>
      </c>
      <c r="B34" s="129"/>
      <c r="C34" s="433" t="s">
        <v>120</v>
      </c>
      <c r="D34" s="468">
        <v>-767</v>
      </c>
      <c r="E34" s="468">
        <v>-798</v>
      </c>
      <c r="F34" s="442">
        <v>-802</v>
      </c>
      <c r="G34" s="442">
        <v>-806</v>
      </c>
      <c r="H34" s="443"/>
      <c r="I34" s="466" t="s">
        <v>598</v>
      </c>
      <c r="J34" s="267"/>
      <c r="O34" s="212"/>
    </row>
    <row r="35" spans="1:15" ht="15.75">
      <c r="A35" s="307" t="s">
        <v>346</v>
      </c>
      <c r="B35" s="57"/>
      <c r="C35" s="433" t="s">
        <v>206</v>
      </c>
      <c r="D35" s="468">
        <v>5</v>
      </c>
      <c r="E35" s="468">
        <v>-4</v>
      </c>
      <c r="F35" s="442">
        <v>9</v>
      </c>
      <c r="G35" s="442">
        <v>9</v>
      </c>
      <c r="H35" s="443"/>
      <c r="I35" s="466" t="s">
        <v>589</v>
      </c>
      <c r="J35" s="267"/>
      <c r="O35" s="212"/>
    </row>
    <row r="36" spans="1:15" ht="15.75">
      <c r="A36" s="307" t="s">
        <v>347</v>
      </c>
      <c r="B36" s="129"/>
      <c r="C36" s="437" t="s">
        <v>103</v>
      </c>
      <c r="D36" s="469"/>
      <c r="E36" s="469"/>
      <c r="F36" s="438"/>
      <c r="G36" s="438"/>
      <c r="H36" s="441"/>
      <c r="I36" s="421"/>
      <c r="J36" s="267"/>
      <c r="O36" s="212"/>
    </row>
    <row r="37" spans="1:15" ht="15.75">
      <c r="A37" s="307" t="s">
        <v>348</v>
      </c>
      <c r="B37" s="129"/>
      <c r="C37" s="437" t="s">
        <v>104</v>
      </c>
      <c r="D37" s="469"/>
      <c r="E37" s="469"/>
      <c r="F37" s="438"/>
      <c r="G37" s="438"/>
      <c r="H37" s="441"/>
      <c r="I37" s="421"/>
      <c r="J37" s="267"/>
      <c r="O37" s="212"/>
    </row>
    <row r="38" spans="1:15" ht="15.75">
      <c r="A38" s="307"/>
      <c r="B38" s="131"/>
      <c r="C38" s="130"/>
      <c r="D38" s="470"/>
      <c r="E38" s="470"/>
      <c r="F38" s="445"/>
      <c r="G38" s="445"/>
      <c r="H38" s="446"/>
      <c r="I38" s="417"/>
      <c r="J38" s="267"/>
      <c r="O38" s="212"/>
    </row>
    <row r="39" spans="1:15" ht="15.75">
      <c r="A39" s="307" t="s">
        <v>349</v>
      </c>
      <c r="B39" s="57"/>
      <c r="C39" s="433" t="s">
        <v>68</v>
      </c>
      <c r="D39" s="468">
        <v>-506</v>
      </c>
      <c r="E39" s="468">
        <v>-601</v>
      </c>
      <c r="F39" s="442">
        <v>-405</v>
      </c>
      <c r="G39" s="442">
        <v>-453</v>
      </c>
      <c r="H39" s="443"/>
      <c r="I39" s="417"/>
      <c r="J39" s="267"/>
      <c r="O39" s="212"/>
    </row>
    <row r="40" spans="1:15" ht="15.75">
      <c r="A40" s="307" t="s">
        <v>350</v>
      </c>
      <c r="B40" s="57"/>
      <c r="C40" s="437" t="s">
        <v>103</v>
      </c>
      <c r="D40" s="469">
        <v>26</v>
      </c>
      <c r="E40" s="469">
        <v>23</v>
      </c>
      <c r="F40" s="438">
        <v>34</v>
      </c>
      <c r="G40" s="438">
        <v>40</v>
      </c>
      <c r="H40" s="441"/>
      <c r="I40" s="464" t="s">
        <v>590</v>
      </c>
      <c r="J40" s="267"/>
      <c r="O40" s="212"/>
    </row>
    <row r="41" spans="1:15" ht="15.75">
      <c r="A41" s="307" t="s">
        <v>351</v>
      </c>
      <c r="B41" s="57"/>
      <c r="C41" s="437" t="s">
        <v>104</v>
      </c>
      <c r="D41" s="469">
        <v>-150</v>
      </c>
      <c r="E41" s="469">
        <v>-117</v>
      </c>
      <c r="F41" s="438">
        <v>-41</v>
      </c>
      <c r="G41" s="438">
        <v>-90</v>
      </c>
      <c r="H41" s="441"/>
      <c r="I41" s="465" t="s">
        <v>591</v>
      </c>
      <c r="J41" s="267"/>
      <c r="O41" s="212"/>
    </row>
    <row r="42" spans="1:15" ht="15.75">
      <c r="A42" s="307" t="s">
        <v>352</v>
      </c>
      <c r="B42" s="57"/>
      <c r="C42" s="437" t="s">
        <v>105</v>
      </c>
      <c r="D42" s="469">
        <v>-214</v>
      </c>
      <c r="E42" s="469">
        <v>-172</v>
      </c>
      <c r="F42" s="438">
        <v>-331</v>
      </c>
      <c r="G42" s="438">
        <v>-240</v>
      </c>
      <c r="H42" s="441"/>
      <c r="I42" s="465" t="s">
        <v>592</v>
      </c>
      <c r="J42" s="267"/>
      <c r="O42" s="212"/>
    </row>
    <row r="43" spans="1:15" ht="15.75">
      <c r="A43" s="307"/>
      <c r="B43" s="57"/>
      <c r="C43" s="463"/>
      <c r="D43" s="469">
        <v>82</v>
      </c>
      <c r="E43" s="469">
        <v>90</v>
      </c>
      <c r="F43" s="469">
        <v>100</v>
      </c>
      <c r="G43" s="469">
        <v>100</v>
      </c>
      <c r="H43" s="413"/>
      <c r="I43" s="465" t="s">
        <v>593</v>
      </c>
      <c r="J43" s="267"/>
      <c r="O43" s="212"/>
    </row>
    <row r="44" spans="1:15" ht="15.75">
      <c r="A44" s="307"/>
      <c r="B44" s="57"/>
      <c r="C44" s="463"/>
      <c r="D44" s="469" t="s">
        <v>596</v>
      </c>
      <c r="E44" s="469" t="s">
        <v>596</v>
      </c>
      <c r="F44" s="469">
        <v>90</v>
      </c>
      <c r="G44" s="469">
        <v>-60</v>
      </c>
      <c r="H44" s="413"/>
      <c r="I44" s="465" t="s">
        <v>594</v>
      </c>
      <c r="J44" s="267"/>
      <c r="O44" s="212"/>
    </row>
    <row r="45" spans="1:15" ht="15.75">
      <c r="A45" s="307"/>
      <c r="B45" s="57"/>
      <c r="C45" s="463"/>
      <c r="D45" s="469">
        <v>-250</v>
      </c>
      <c r="E45" s="469">
        <v>-425</v>
      </c>
      <c r="F45" s="469">
        <v>-257</v>
      </c>
      <c r="G45" s="469">
        <v>-203</v>
      </c>
      <c r="H45" s="413"/>
      <c r="I45" s="465" t="s">
        <v>595</v>
      </c>
      <c r="J45" s="267"/>
      <c r="O45" s="212"/>
    </row>
    <row r="46" spans="1:15" ht="16.5" thickBot="1">
      <c r="A46" s="307"/>
      <c r="B46" s="57"/>
      <c r="C46" s="130"/>
      <c r="D46" s="472"/>
      <c r="E46" s="472"/>
      <c r="F46" s="429"/>
      <c r="G46" s="429"/>
      <c r="H46" s="447"/>
      <c r="I46" s="140"/>
      <c r="J46" s="267"/>
      <c r="O46" s="212"/>
    </row>
    <row r="47" spans="1:15" ht="17.25" thickBot="1" thickTop="1">
      <c r="A47" s="307" t="s">
        <v>353</v>
      </c>
      <c r="B47" s="57"/>
      <c r="C47" s="115" t="s">
        <v>63</v>
      </c>
      <c r="D47" s="473">
        <v>-1181</v>
      </c>
      <c r="E47" s="473">
        <v>-354</v>
      </c>
      <c r="F47" s="335">
        <v>-1073</v>
      </c>
      <c r="G47" s="335">
        <v>-2094</v>
      </c>
      <c r="H47" s="153"/>
      <c r="I47" s="141"/>
      <c r="J47" s="266"/>
      <c r="O47" s="212"/>
    </row>
    <row r="48" spans="1:11" ht="16.5" thickTop="1">
      <c r="A48" s="100"/>
      <c r="B48" s="57"/>
      <c r="C48" s="133" t="s">
        <v>44</v>
      </c>
      <c r="D48" s="245"/>
      <c r="E48" s="232"/>
      <c r="F48" s="232"/>
      <c r="G48" s="229"/>
      <c r="H48" s="229"/>
      <c r="I48" s="232"/>
      <c r="J48" s="267"/>
      <c r="K48" s="212"/>
    </row>
    <row r="49" spans="1:11" ht="9" customHeight="1">
      <c r="A49" s="100"/>
      <c r="B49" s="57"/>
      <c r="C49" s="149"/>
      <c r="D49" s="279"/>
      <c r="E49" s="232"/>
      <c r="F49" s="232"/>
      <c r="G49" s="232"/>
      <c r="H49" s="232"/>
      <c r="I49" s="232"/>
      <c r="J49" s="267"/>
      <c r="K49" s="212"/>
    </row>
    <row r="50" spans="1:256" s="228" customFormat="1" ht="15.75">
      <c r="A50" s="100"/>
      <c r="B50" s="214"/>
      <c r="C50" s="150" t="s">
        <v>135</v>
      </c>
      <c r="D50" s="233"/>
      <c r="E50" s="233"/>
      <c r="F50" s="233"/>
      <c r="G50" s="233"/>
      <c r="H50" s="233"/>
      <c r="I50" s="233"/>
      <c r="J50" s="267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33"/>
      <c r="IV50" s="233"/>
    </row>
    <row r="51" spans="1:11" ht="15.75">
      <c r="A51" s="100"/>
      <c r="B51" s="57"/>
      <c r="C51" s="47" t="s">
        <v>138</v>
      </c>
      <c r="D51" s="206"/>
      <c r="E51" s="232"/>
      <c r="F51" s="232"/>
      <c r="G51" s="232"/>
      <c r="H51" s="232"/>
      <c r="I51" s="232"/>
      <c r="J51" s="267"/>
      <c r="K51" s="212"/>
    </row>
    <row r="52" spans="1:12" ht="12" customHeight="1" thickBot="1">
      <c r="A52" s="108"/>
      <c r="B52" s="125"/>
      <c r="C52" s="51"/>
      <c r="D52" s="268"/>
      <c r="E52" s="268"/>
      <c r="F52" s="268"/>
      <c r="G52" s="268"/>
      <c r="H52" s="268"/>
      <c r="I52" s="268"/>
      <c r="J52" s="269"/>
      <c r="L52" s="212"/>
    </row>
    <row r="53" spans="1:12" ht="16.5" thickTop="1">
      <c r="A53" s="232"/>
      <c r="B53" s="275"/>
      <c r="L53" s="212"/>
    </row>
    <row r="54" ht="15">
      <c r="A54" s="232"/>
    </row>
    <row r="55" spans="1:10" ht="30" customHeight="1">
      <c r="A55" s="232"/>
      <c r="B55" s="200" t="s">
        <v>171</v>
      </c>
      <c r="C55" s="193"/>
      <c r="D55" s="485" t="str">
        <f>IF(COUNTA(D8:G8,D11:G15,D19:G19,D25:G25,D27:G27,D30:G30,D34:G35,D39:G39,D47:G47)/56*100=100,"OK - Table 2C is fully completed","WARNING - Table 2C is not fully completed, please fill in figure, L, M or 0")</f>
        <v>OK - Table 2C is fully completed</v>
      </c>
      <c r="E55" s="485"/>
      <c r="F55" s="485"/>
      <c r="G55" s="485"/>
      <c r="H55" s="201"/>
      <c r="I55" s="272"/>
      <c r="J55" s="221"/>
    </row>
    <row r="56" spans="1:10" ht="15.75">
      <c r="A56" s="232"/>
      <c r="B56" s="183" t="s">
        <v>172</v>
      </c>
      <c r="C56" s="110"/>
      <c r="D56" s="196"/>
      <c r="E56" s="83"/>
      <c r="F56" s="83"/>
      <c r="G56" s="83"/>
      <c r="H56" s="83"/>
      <c r="I56" s="247"/>
      <c r="J56" s="222"/>
    </row>
    <row r="57" spans="1:10" ht="23.25">
      <c r="A57" s="232"/>
      <c r="B57" s="194"/>
      <c r="C57" s="195" t="s">
        <v>563</v>
      </c>
      <c r="D57" s="373">
        <f>IF(D47="M",0,D47)-IF(D8="M",0,D8)-IF(D11="M",0,D11)-IF(D19="M",0,D19)-IF(D25="M",0,D25)-IF(D27="M",0,D27)-IF(D30="M",0,D30)-IF(D34="M",0,D34)-IF(D35="M",0,D35)-IF(D39="M",0,D39)</f>
        <v>0</v>
      </c>
      <c r="E57" s="373">
        <f>IF(E47="M",0,E47)-IF(E8="M",0,E8)-IF(E11="M",0,E11)-IF(E19="M",0,E19)-IF(E25="M",0,E25)-IF(E27="M",0,E27)-IF(E30="M",0,E30)-IF(E34="M",0,E34)-IF(E35="M",0,E35)-IF(E39="M",0,E39)</f>
        <v>0</v>
      </c>
      <c r="F57" s="373">
        <f>IF(F47="M",0,F47)-IF(F8="M",0,F8)-IF(F11="M",0,F11)-IF(F19="M",0,F19)-IF(F25="M",0,F25)-IF(F27="M",0,F27)-IF(F30="M",0,F30)-IF(F34="M",0,F34)-IF(F35="M",0,F35)-IF(F39="M",0,F39)</f>
        <v>0</v>
      </c>
      <c r="G57" s="373">
        <f>IF(G47="M",0,G47)-IF(G8="M",0,G8)-IF(G11="M",0,G11)-IF(G19="M",0,G19)-IF(G25="M",0,G25)-IF(G27="M",0,G27)-IF(G30="M",0,G30)-IF(G34="M",0,G34)-IF(G35="M",0,G35)-IF(G39="M",0,G39)</f>
        <v>0</v>
      </c>
      <c r="H57" s="374">
        <f>IF(H47="M",0,H47)-IF(H8="M",0,H8)-IF(H11="M",0,H11)-IF(H19="M",0,H19)-IF(H25="M",0,H25)-IF(H27="M",0,H27)-IF(H30="M",0,H30)-IF(H34="M",0,H34)-IF(H35="M",0,H35)-IF(H39="M",0,H39)</f>
        <v>0</v>
      </c>
      <c r="I57" s="247"/>
      <c r="J57" s="222"/>
    </row>
    <row r="58" spans="1:10" ht="15.75">
      <c r="A58" s="232"/>
      <c r="B58" s="194"/>
      <c r="C58" s="195" t="s">
        <v>212</v>
      </c>
      <c r="D58" s="373">
        <f>IF(D11="M",0,D11)-IF(D12="M",0,D12)-IF(D13="M",0,D13)-IF(D14="M",0,D14)</f>
        <v>0</v>
      </c>
      <c r="E58" s="373">
        <f>IF(E11="M",0,E11)-IF(E12="M",0,E12)-IF(E13="M",0,E13)-IF(E14="M",0,E14)</f>
        <v>0</v>
      </c>
      <c r="F58" s="373">
        <f>IF(F11="M",0,F11)-IF(F12="M",0,F12)-IF(F13="M",0,F13)-IF(F14="M",0,F14)</f>
        <v>0</v>
      </c>
      <c r="G58" s="373">
        <f>IF(G11="M",0,G11)-IF(G12="M",0,G12)-IF(G13="M",0,G13)-IF(G14="M",0,G14)</f>
        <v>0</v>
      </c>
      <c r="H58" s="374">
        <f>IF(H11="M",0,H11)-IF(H12="M",0,H12)-IF(H13="M",0,H13)-IF(H14="M",0,H14)</f>
        <v>0</v>
      </c>
      <c r="I58" s="247"/>
      <c r="J58" s="222"/>
    </row>
    <row r="59" spans="1:10" ht="15.75">
      <c r="A59" s="232"/>
      <c r="B59" s="194"/>
      <c r="C59" s="195" t="s">
        <v>213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4">
        <f>H39-SUM(H40:H46)</f>
        <v>0</v>
      </c>
      <c r="I59" s="247"/>
      <c r="J59" s="222"/>
    </row>
    <row r="60" spans="1:10" ht="15.75">
      <c r="A60" s="232"/>
      <c r="B60" s="197" t="s">
        <v>180</v>
      </c>
      <c r="C60" s="195"/>
      <c r="D60" s="371"/>
      <c r="E60" s="371"/>
      <c r="F60" s="371"/>
      <c r="G60" s="371"/>
      <c r="H60" s="375"/>
      <c r="I60" s="247"/>
      <c r="J60" s="222"/>
    </row>
    <row r="61" spans="1:10" ht="15.75">
      <c r="A61" s="229"/>
      <c r="B61" s="198"/>
      <c r="C61" s="199" t="s">
        <v>214</v>
      </c>
      <c r="D61" s="372">
        <f>IF('Table 1'!E13="M",0,'Table 1'!E13)-IF('Table 2C'!D47="M",0,'Table 2C'!D47)</f>
        <v>0</v>
      </c>
      <c r="E61" s="372">
        <f>IF('Table 1'!F13="M",0,'Table 1'!F13)-IF('Table 2C'!E47="M",0,'Table 2C'!E47)</f>
        <v>0</v>
      </c>
      <c r="F61" s="372">
        <f>IF('Table 1'!G13="M",0,'Table 1'!G13)-IF('Table 2C'!F47="M",0,'Table 2C'!F47)</f>
        <v>0</v>
      </c>
      <c r="G61" s="372">
        <f>IF('Table 1'!H13="M",0,'Table 1'!H13)-IF('Table 2C'!G47="M",0,'Table 2C'!G47)</f>
        <v>0</v>
      </c>
      <c r="H61" s="376">
        <f>IF('Table 1'!I13="M",0,'Table 1'!I13)-IF('Table 2C'!H47="M",0,'Table 2C'!H47)</f>
        <v>-1908</v>
      </c>
      <c r="I61" s="273"/>
      <c r="J61" s="274"/>
    </row>
    <row r="62" ht="15">
      <c r="A62" s="229"/>
    </row>
    <row r="63" ht="15">
      <c r="A63" s="229"/>
    </row>
    <row r="64" ht="15">
      <c r="A64" s="229"/>
    </row>
    <row r="65" ht="15">
      <c r="A65" s="232"/>
    </row>
    <row r="66" ht="15">
      <c r="A66" s="232"/>
    </row>
  </sheetData>
  <sheetProtection password="CA3F" sheet="1" objects="1" scenarios="1" insertRows="0" deleteColumns="0"/>
  <mergeCells count="1">
    <mergeCell ref="D55:G55"/>
  </mergeCells>
  <conditionalFormatting sqref="D55:G55">
    <cfRule type="expression" priority="1" dxfId="15" stopIfTrue="1">
      <formula>COUNTA(D8:G8,D11:G15,D19:G19,D25:G25,D27:G27,D30:G30,D34:G35,D39:G39,D47:G47)/56*100&lt;&gt;100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5"/>
  <sheetViews>
    <sheetView showGridLines="0" defaultGridColor="0" zoomScale="78" zoomScaleNormal="78" zoomScalePageLayoutView="0" colorId="22" workbookViewId="0" topLeftCell="B1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67.4453125" style="231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203</v>
      </c>
      <c r="D1" s="237"/>
      <c r="L1" s="457" t="s">
        <v>577</v>
      </c>
      <c r="M1" s="457" t="s">
        <v>573</v>
      </c>
    </row>
    <row r="2" spans="1:12" ht="11.25" customHeight="1" thickBot="1">
      <c r="A2" s="34"/>
      <c r="B2" s="111"/>
      <c r="C2" s="45"/>
      <c r="D2" s="252"/>
      <c r="K2" s="212"/>
      <c r="L2" s="457" t="s">
        <v>578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80"/>
      <c r="J3" s="255"/>
      <c r="K3" s="212"/>
      <c r="L3" s="457" t="s">
        <v>579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81"/>
      <c r="L4" s="457" t="s">
        <v>580</v>
      </c>
      <c r="O4" s="212"/>
    </row>
    <row r="5" spans="1:15" ht="15.75">
      <c r="A5" s="114" t="s">
        <v>177</v>
      </c>
      <c r="B5" s="57"/>
      <c r="C5" s="227" t="s">
        <v>584</v>
      </c>
      <c r="D5" s="28">
        <f>'Table 1'!E5</f>
        <v>2009</v>
      </c>
      <c r="E5" s="28">
        <f>'Table 1'!F5</f>
        <v>2010</v>
      </c>
      <c r="F5" s="28">
        <f>'Table 1'!G5</f>
        <v>2011</v>
      </c>
      <c r="G5" s="28">
        <f>'Table 1'!H5</f>
        <v>2012</v>
      </c>
      <c r="H5" s="28">
        <f>'Table 1'!I5</f>
        <v>2013</v>
      </c>
      <c r="I5" s="277"/>
      <c r="J5" s="281"/>
      <c r="O5" s="212"/>
    </row>
    <row r="6" spans="1:15" ht="15.75">
      <c r="A6" s="114"/>
      <c r="B6" s="57"/>
      <c r="C6" s="462" t="str">
        <f>'Cover page'!E14</f>
        <v>Date: 15/04/2013</v>
      </c>
      <c r="D6" s="260"/>
      <c r="E6" s="260"/>
      <c r="F6" s="260"/>
      <c r="G6" s="261"/>
      <c r="H6" s="262"/>
      <c r="I6" s="263"/>
      <c r="J6" s="281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81"/>
      <c r="O7" s="212"/>
    </row>
    <row r="8" spans="1:15" ht="17.25" thickBot="1" thickTop="1">
      <c r="A8" s="307" t="s">
        <v>354</v>
      </c>
      <c r="B8" s="57"/>
      <c r="C8" s="128" t="s">
        <v>71</v>
      </c>
      <c r="D8" s="332">
        <v>-602</v>
      </c>
      <c r="E8" s="333">
        <v>32</v>
      </c>
      <c r="F8" s="333">
        <v>-5</v>
      </c>
      <c r="G8" s="333">
        <v>267</v>
      </c>
      <c r="H8" s="205"/>
      <c r="I8" s="151" t="s">
        <v>603</v>
      </c>
      <c r="J8" s="266"/>
      <c r="O8" s="212"/>
    </row>
    <row r="9" spans="1:15" ht="16.5" thickTop="1">
      <c r="A9" s="307"/>
      <c r="B9" s="57"/>
      <c r="C9" s="133" t="s">
        <v>126</v>
      </c>
      <c r="D9" s="458" t="s">
        <v>578</v>
      </c>
      <c r="E9" s="458" t="s">
        <v>578</v>
      </c>
      <c r="F9" s="458" t="s">
        <v>578</v>
      </c>
      <c r="G9" s="458" t="s">
        <v>578</v>
      </c>
      <c r="H9" s="440"/>
      <c r="I9" s="439"/>
      <c r="J9" s="267"/>
      <c r="O9" s="212"/>
    </row>
    <row r="10" spans="1:15" ht="11.25" customHeight="1">
      <c r="A10" s="307"/>
      <c r="B10" s="57"/>
      <c r="C10" s="133"/>
      <c r="D10" s="412"/>
      <c r="E10" s="142"/>
      <c r="F10" s="142"/>
      <c r="G10" s="142"/>
      <c r="H10" s="413"/>
      <c r="I10" s="414"/>
      <c r="J10" s="267"/>
      <c r="O10" s="212"/>
    </row>
    <row r="11" spans="1:15" ht="15.75">
      <c r="A11" s="307" t="s">
        <v>355</v>
      </c>
      <c r="B11" s="129"/>
      <c r="C11" s="433" t="s">
        <v>139</v>
      </c>
      <c r="D11" s="475" t="s">
        <v>596</v>
      </c>
      <c r="E11" s="475" t="s">
        <v>596</v>
      </c>
      <c r="F11" s="475" t="s">
        <v>596</v>
      </c>
      <c r="G11" s="475" t="s">
        <v>596</v>
      </c>
      <c r="H11" s="441"/>
      <c r="I11" s="417"/>
      <c r="J11" s="267"/>
      <c r="O11" s="212"/>
    </row>
    <row r="12" spans="1:15" ht="15.75">
      <c r="A12" s="307" t="s">
        <v>356</v>
      </c>
      <c r="B12" s="57"/>
      <c r="C12" s="434" t="s">
        <v>74</v>
      </c>
      <c r="D12" s="475" t="s">
        <v>596</v>
      </c>
      <c r="E12" s="475" t="s">
        <v>596</v>
      </c>
      <c r="F12" s="475" t="s">
        <v>596</v>
      </c>
      <c r="G12" s="475" t="s">
        <v>596</v>
      </c>
      <c r="H12" s="441"/>
      <c r="I12" s="417"/>
      <c r="J12" s="267"/>
      <c r="O12" s="212"/>
    </row>
    <row r="13" spans="1:15" ht="15.75">
      <c r="A13" s="307" t="s">
        <v>357</v>
      </c>
      <c r="B13" s="57"/>
      <c r="C13" s="435" t="s">
        <v>75</v>
      </c>
      <c r="D13" s="475" t="s">
        <v>596</v>
      </c>
      <c r="E13" s="475" t="s">
        <v>596</v>
      </c>
      <c r="F13" s="475" t="s">
        <v>596</v>
      </c>
      <c r="G13" s="475" t="s">
        <v>596</v>
      </c>
      <c r="H13" s="441"/>
      <c r="I13" s="417"/>
      <c r="J13" s="267"/>
      <c r="O13" s="212"/>
    </row>
    <row r="14" spans="1:15" ht="15.75">
      <c r="A14" s="307" t="s">
        <v>358</v>
      </c>
      <c r="B14" s="57"/>
      <c r="C14" s="435" t="s">
        <v>43</v>
      </c>
      <c r="D14" s="475" t="s">
        <v>596</v>
      </c>
      <c r="E14" s="475" t="s">
        <v>596</v>
      </c>
      <c r="F14" s="475" t="s">
        <v>596</v>
      </c>
      <c r="G14" s="475" t="s">
        <v>596</v>
      </c>
      <c r="H14" s="441"/>
      <c r="I14" s="417"/>
      <c r="J14" s="267"/>
      <c r="O14" s="212"/>
    </row>
    <row r="15" spans="1:15" ht="15.75">
      <c r="A15" s="307" t="s">
        <v>359</v>
      </c>
      <c r="B15" s="57"/>
      <c r="C15" s="436" t="s">
        <v>132</v>
      </c>
      <c r="D15" s="475" t="s">
        <v>596</v>
      </c>
      <c r="E15" s="475" t="s">
        <v>596</v>
      </c>
      <c r="F15" s="475" t="s">
        <v>596</v>
      </c>
      <c r="G15" s="475" t="s">
        <v>596</v>
      </c>
      <c r="H15" s="441"/>
      <c r="I15" s="417"/>
      <c r="J15" s="267"/>
      <c r="O15" s="212"/>
    </row>
    <row r="16" spans="1:15" ht="15.75">
      <c r="A16" s="307" t="s">
        <v>360</v>
      </c>
      <c r="B16" s="57"/>
      <c r="C16" s="437" t="s">
        <v>561</v>
      </c>
      <c r="D16" s="438"/>
      <c r="E16" s="438"/>
      <c r="F16" s="438"/>
      <c r="G16" s="438"/>
      <c r="H16" s="441"/>
      <c r="I16" s="421"/>
      <c r="J16" s="267"/>
      <c r="O16" s="212"/>
    </row>
    <row r="17" spans="1:15" ht="15.75">
      <c r="A17" s="307" t="s">
        <v>361</v>
      </c>
      <c r="B17" s="57"/>
      <c r="C17" s="437" t="s">
        <v>562</v>
      </c>
      <c r="D17" s="438"/>
      <c r="E17" s="438"/>
      <c r="F17" s="438"/>
      <c r="G17" s="438"/>
      <c r="H17" s="441"/>
      <c r="I17" s="421"/>
      <c r="J17" s="267"/>
      <c r="O17" s="212"/>
    </row>
    <row r="18" spans="1:15" ht="15.75">
      <c r="A18" s="307"/>
      <c r="B18" s="57"/>
      <c r="C18" s="36"/>
      <c r="D18" s="444"/>
      <c r="E18" s="445"/>
      <c r="F18" s="445"/>
      <c r="G18" s="445"/>
      <c r="H18" s="446"/>
      <c r="I18" s="417"/>
      <c r="J18" s="267"/>
      <c r="O18" s="212"/>
    </row>
    <row r="19" spans="1:15" ht="15.75">
      <c r="A19" s="307" t="s">
        <v>362</v>
      </c>
      <c r="B19" s="57"/>
      <c r="C19" s="433" t="s">
        <v>170</v>
      </c>
      <c r="D19" s="442">
        <v>349</v>
      </c>
      <c r="E19" s="442">
        <v>765</v>
      </c>
      <c r="F19" s="442">
        <v>498</v>
      </c>
      <c r="G19" s="442">
        <v>396</v>
      </c>
      <c r="H19" s="443"/>
      <c r="I19" s="417"/>
      <c r="J19" s="267"/>
      <c r="O19" s="212"/>
    </row>
    <row r="20" spans="1:15" ht="15.75">
      <c r="A20" s="307" t="s">
        <v>363</v>
      </c>
      <c r="B20" s="129"/>
      <c r="C20" s="437" t="s">
        <v>103</v>
      </c>
      <c r="D20" s="438">
        <v>-165</v>
      </c>
      <c r="E20" s="438">
        <v>203</v>
      </c>
      <c r="F20" s="438">
        <v>13</v>
      </c>
      <c r="G20" s="438">
        <v>5</v>
      </c>
      <c r="H20" s="441"/>
      <c r="I20" s="480" t="s">
        <v>604</v>
      </c>
      <c r="J20" s="267"/>
      <c r="O20" s="212"/>
    </row>
    <row r="21" spans="1:15" ht="15.75">
      <c r="A21" s="307"/>
      <c r="B21" s="129"/>
      <c r="C21" s="437" t="s">
        <v>104</v>
      </c>
      <c r="D21" s="438">
        <v>-65</v>
      </c>
      <c r="E21" s="438">
        <v>-29</v>
      </c>
      <c r="F21" s="438">
        <v>-170</v>
      </c>
      <c r="G21" s="438">
        <v>-324</v>
      </c>
      <c r="H21" s="441"/>
      <c r="I21" s="479" t="s">
        <v>605</v>
      </c>
      <c r="J21" s="267"/>
      <c r="O21" s="212"/>
    </row>
    <row r="22" spans="1:15" ht="15.75">
      <c r="A22" s="307"/>
      <c r="B22" s="129"/>
      <c r="C22" s="437" t="s">
        <v>105</v>
      </c>
      <c r="D22" s="438">
        <v>565</v>
      </c>
      <c r="E22" s="438">
        <v>581</v>
      </c>
      <c r="F22" s="438">
        <v>631</v>
      </c>
      <c r="G22" s="438">
        <v>680</v>
      </c>
      <c r="H22" s="441"/>
      <c r="I22" s="479" t="s">
        <v>606</v>
      </c>
      <c r="J22" s="267"/>
      <c r="O22" s="212"/>
    </row>
    <row r="23" spans="1:15" ht="15.75">
      <c r="A23" s="307" t="s">
        <v>364</v>
      </c>
      <c r="B23" s="129"/>
      <c r="C23" s="437" t="s">
        <v>106</v>
      </c>
      <c r="D23" s="438">
        <v>14</v>
      </c>
      <c r="E23" s="438">
        <v>10</v>
      </c>
      <c r="F23" s="438">
        <v>24</v>
      </c>
      <c r="G23" s="438">
        <v>35</v>
      </c>
      <c r="H23" s="441"/>
      <c r="I23" s="479" t="s">
        <v>607</v>
      </c>
      <c r="J23" s="267"/>
      <c r="O23" s="212"/>
    </row>
    <row r="24" spans="1:15" ht="15.75">
      <c r="A24" s="307"/>
      <c r="B24" s="129"/>
      <c r="C24" s="130"/>
      <c r="D24" s="444"/>
      <c r="E24" s="445"/>
      <c r="F24" s="445"/>
      <c r="G24" s="445"/>
      <c r="H24" s="446"/>
      <c r="I24" s="417"/>
      <c r="J24" s="267"/>
      <c r="O24" s="212"/>
    </row>
    <row r="25" spans="1:15" ht="15.75">
      <c r="A25" s="307" t="s">
        <v>365</v>
      </c>
      <c r="B25" s="129"/>
      <c r="C25" s="433" t="s">
        <v>72</v>
      </c>
      <c r="D25" s="475" t="s">
        <v>596</v>
      </c>
      <c r="E25" s="475" t="s">
        <v>596</v>
      </c>
      <c r="F25" s="475" t="s">
        <v>596</v>
      </c>
      <c r="G25" s="475" t="s">
        <v>596</v>
      </c>
      <c r="H25" s="441"/>
      <c r="I25" s="417"/>
      <c r="J25" s="267"/>
      <c r="O25" s="212"/>
    </row>
    <row r="26" spans="1:15" ht="15.75">
      <c r="A26" s="307"/>
      <c r="B26" s="129"/>
      <c r="C26" s="130"/>
      <c r="D26" s="444"/>
      <c r="E26" s="445"/>
      <c r="F26" s="445"/>
      <c r="G26" s="445"/>
      <c r="H26" s="446"/>
      <c r="I26" s="417"/>
      <c r="J26" s="267"/>
      <c r="O26" s="212"/>
    </row>
    <row r="27" spans="1:15" ht="15.75">
      <c r="A27" s="307" t="s">
        <v>366</v>
      </c>
      <c r="B27" s="129"/>
      <c r="C27" s="433" t="s">
        <v>67</v>
      </c>
      <c r="D27" s="475" t="s">
        <v>596</v>
      </c>
      <c r="E27" s="475" t="s">
        <v>596</v>
      </c>
      <c r="F27" s="475" t="s">
        <v>596</v>
      </c>
      <c r="G27" s="475" t="s">
        <v>596</v>
      </c>
      <c r="H27" s="443"/>
      <c r="I27" s="417"/>
      <c r="J27" s="267"/>
      <c r="O27" s="212"/>
    </row>
    <row r="28" spans="1:15" ht="15.75">
      <c r="A28" s="307" t="s">
        <v>367</v>
      </c>
      <c r="B28" s="129"/>
      <c r="C28" s="437" t="s">
        <v>103</v>
      </c>
      <c r="D28" s="438"/>
      <c r="E28" s="438"/>
      <c r="F28" s="438"/>
      <c r="G28" s="438"/>
      <c r="H28" s="441"/>
      <c r="I28" s="421"/>
      <c r="J28" s="267"/>
      <c r="O28" s="212"/>
    </row>
    <row r="29" spans="1:15" ht="15.75">
      <c r="A29" s="307" t="s">
        <v>368</v>
      </c>
      <c r="B29" s="129"/>
      <c r="C29" s="437" t="s">
        <v>104</v>
      </c>
      <c r="D29" s="438"/>
      <c r="E29" s="438"/>
      <c r="F29" s="438"/>
      <c r="G29" s="438"/>
      <c r="H29" s="441"/>
      <c r="I29" s="421"/>
      <c r="J29" s="267"/>
      <c r="O29" s="212"/>
    </row>
    <row r="30" spans="1:15" ht="15.75">
      <c r="A30" s="307" t="s">
        <v>369</v>
      </c>
      <c r="B30" s="57"/>
      <c r="C30" s="433" t="s">
        <v>66</v>
      </c>
      <c r="D30" s="475" t="s">
        <v>596</v>
      </c>
      <c r="E30" s="475" t="s">
        <v>596</v>
      </c>
      <c r="F30" s="475" t="s">
        <v>596</v>
      </c>
      <c r="G30" s="475" t="s">
        <v>596</v>
      </c>
      <c r="H30" s="443"/>
      <c r="I30" s="417"/>
      <c r="J30" s="267"/>
      <c r="O30" s="212"/>
    </row>
    <row r="31" spans="1:15" ht="15.75">
      <c r="A31" s="307" t="s">
        <v>370</v>
      </c>
      <c r="B31" s="57"/>
      <c r="C31" s="437" t="s">
        <v>103</v>
      </c>
      <c r="D31" s="438"/>
      <c r="E31" s="438"/>
      <c r="F31" s="438"/>
      <c r="G31" s="438"/>
      <c r="H31" s="441"/>
      <c r="I31" s="421"/>
      <c r="J31" s="267"/>
      <c r="O31" s="212"/>
    </row>
    <row r="32" spans="1:15" ht="15.75">
      <c r="A32" s="307" t="s">
        <v>371</v>
      </c>
      <c r="B32" s="57"/>
      <c r="C32" s="437" t="s">
        <v>104</v>
      </c>
      <c r="D32" s="438"/>
      <c r="E32" s="438"/>
      <c r="F32" s="438"/>
      <c r="G32" s="438"/>
      <c r="H32" s="441"/>
      <c r="I32" s="421"/>
      <c r="J32" s="267"/>
      <c r="O32" s="212"/>
    </row>
    <row r="33" spans="1:15" ht="15.75">
      <c r="A33" s="307"/>
      <c r="B33" s="129"/>
      <c r="C33" s="130"/>
      <c r="D33" s="444"/>
      <c r="E33" s="445"/>
      <c r="F33" s="445"/>
      <c r="G33" s="445"/>
      <c r="H33" s="446"/>
      <c r="I33" s="417"/>
      <c r="J33" s="267"/>
      <c r="O33" s="212"/>
    </row>
    <row r="34" spans="1:15" ht="15.75">
      <c r="A34" s="307" t="s">
        <v>372</v>
      </c>
      <c r="B34" s="129"/>
      <c r="C34" s="433" t="s">
        <v>121</v>
      </c>
      <c r="D34" s="475" t="s">
        <v>596</v>
      </c>
      <c r="E34" s="475" t="s">
        <v>596</v>
      </c>
      <c r="F34" s="475" t="s">
        <v>596</v>
      </c>
      <c r="G34" s="475" t="s">
        <v>596</v>
      </c>
      <c r="H34" s="443"/>
      <c r="I34" s="417"/>
      <c r="J34" s="267"/>
      <c r="O34" s="212"/>
    </row>
    <row r="35" spans="1:15" ht="15.75">
      <c r="A35" s="307" t="s">
        <v>373</v>
      </c>
      <c r="B35" s="57"/>
      <c r="C35" s="433" t="s">
        <v>205</v>
      </c>
      <c r="D35" s="442">
        <v>2859</v>
      </c>
      <c r="E35" s="442">
        <v>2671</v>
      </c>
      <c r="F35" s="442">
        <v>2402</v>
      </c>
      <c r="G35" s="442">
        <v>2150</v>
      </c>
      <c r="H35" s="443"/>
      <c r="I35" s="417"/>
      <c r="J35" s="267"/>
      <c r="O35" s="212"/>
    </row>
    <row r="36" spans="1:15" ht="15.75">
      <c r="A36" s="307" t="s">
        <v>374</v>
      </c>
      <c r="B36" s="129"/>
      <c r="C36" s="437" t="s">
        <v>103</v>
      </c>
      <c r="D36" s="438">
        <v>2859</v>
      </c>
      <c r="E36" s="438">
        <v>2671</v>
      </c>
      <c r="F36" s="438">
        <v>2402</v>
      </c>
      <c r="G36" s="438">
        <v>2150</v>
      </c>
      <c r="H36" s="441"/>
      <c r="I36" s="478" t="s">
        <v>608</v>
      </c>
      <c r="J36" s="267"/>
      <c r="O36" s="212"/>
    </row>
    <row r="37" spans="1:15" ht="15.75">
      <c r="A37" s="307" t="s">
        <v>375</v>
      </c>
      <c r="B37" s="129"/>
      <c r="C37" s="437" t="s">
        <v>104</v>
      </c>
      <c r="D37" s="438"/>
      <c r="E37" s="438"/>
      <c r="F37" s="438"/>
      <c r="G37" s="438"/>
      <c r="H37" s="441"/>
      <c r="I37" s="421"/>
      <c r="J37" s="267"/>
      <c r="O37" s="212"/>
    </row>
    <row r="38" spans="1:15" ht="15.75">
      <c r="A38" s="307"/>
      <c r="B38" s="131"/>
      <c r="C38" s="130"/>
      <c r="D38" s="444"/>
      <c r="E38" s="445"/>
      <c r="F38" s="445"/>
      <c r="G38" s="445"/>
      <c r="H38" s="446"/>
      <c r="I38" s="417"/>
      <c r="J38" s="267"/>
      <c r="O38" s="212"/>
    </row>
    <row r="39" spans="1:15" ht="15.75">
      <c r="A39" s="307" t="s">
        <v>376</v>
      </c>
      <c r="B39" s="57"/>
      <c r="C39" s="433" t="s">
        <v>68</v>
      </c>
      <c r="D39" s="442">
        <v>2151</v>
      </c>
      <c r="E39" s="442">
        <v>1953</v>
      </c>
      <c r="F39" s="442">
        <v>2397</v>
      </c>
      <c r="G39" s="442">
        <v>2247</v>
      </c>
      <c r="H39" s="443"/>
      <c r="I39" s="477" t="s">
        <v>609</v>
      </c>
      <c r="J39" s="267"/>
      <c r="O39" s="212"/>
    </row>
    <row r="40" spans="1:15" ht="15.75">
      <c r="A40" s="307" t="s">
        <v>377</v>
      </c>
      <c r="B40" s="57"/>
      <c r="C40" s="437" t="s">
        <v>103</v>
      </c>
      <c r="D40" s="438">
        <v>-3501</v>
      </c>
      <c r="E40" s="438">
        <v>-1288</v>
      </c>
      <c r="F40" s="438">
        <v>2674</v>
      </c>
      <c r="G40" s="438">
        <v>476</v>
      </c>
      <c r="H40" s="441"/>
      <c r="I40" s="476" t="s">
        <v>610</v>
      </c>
      <c r="J40" s="267"/>
      <c r="O40" s="212"/>
    </row>
    <row r="41" spans="1:15" ht="15.75">
      <c r="A41" s="307" t="s">
        <v>378</v>
      </c>
      <c r="B41" s="57"/>
      <c r="C41" s="437" t="s">
        <v>104</v>
      </c>
      <c r="D41" s="438">
        <v>6078</v>
      </c>
      <c r="E41" s="438">
        <v>3489</v>
      </c>
      <c r="F41" s="438">
        <v>-325</v>
      </c>
      <c r="G41" s="438">
        <v>1745</v>
      </c>
      <c r="H41" s="441"/>
      <c r="I41" s="476" t="s">
        <v>611</v>
      </c>
      <c r="J41" s="267"/>
      <c r="O41" s="212"/>
    </row>
    <row r="42" spans="1:15" ht="15.75">
      <c r="A42" s="307"/>
      <c r="B42" s="57"/>
      <c r="C42" s="437" t="s">
        <v>105</v>
      </c>
      <c r="D42" s="438">
        <v>-223</v>
      </c>
      <c r="E42" s="438">
        <v>-249</v>
      </c>
      <c r="F42" s="438">
        <v>-143</v>
      </c>
      <c r="G42" s="438">
        <v>-141</v>
      </c>
      <c r="H42" s="441"/>
      <c r="I42" s="476" t="s">
        <v>612</v>
      </c>
      <c r="J42" s="267"/>
      <c r="O42" s="212"/>
    </row>
    <row r="43" spans="1:15" ht="15.75">
      <c r="A43" s="307"/>
      <c r="B43" s="57"/>
      <c r="C43" s="437" t="s">
        <v>106</v>
      </c>
      <c r="D43" s="438">
        <v>48</v>
      </c>
      <c r="E43" s="438">
        <v>17</v>
      </c>
      <c r="F43" s="438">
        <v>15</v>
      </c>
      <c r="G43" s="438">
        <v>20</v>
      </c>
      <c r="H43" s="441"/>
      <c r="I43" s="476" t="s">
        <v>613</v>
      </c>
      <c r="J43" s="267"/>
      <c r="O43" s="212"/>
    </row>
    <row r="44" spans="1:15" ht="15.75">
      <c r="A44" s="307" t="s">
        <v>379</v>
      </c>
      <c r="B44" s="57"/>
      <c r="C44" s="437" t="s">
        <v>107</v>
      </c>
      <c r="D44" s="438">
        <v>-251</v>
      </c>
      <c r="E44" s="438">
        <v>-16</v>
      </c>
      <c r="F44" s="438">
        <v>176</v>
      </c>
      <c r="G44" s="438">
        <v>147</v>
      </c>
      <c r="H44" s="441"/>
      <c r="I44" s="476" t="s">
        <v>595</v>
      </c>
      <c r="J44" s="267"/>
      <c r="O44" s="212"/>
    </row>
    <row r="45" spans="1:15" ht="16.5" thickBot="1">
      <c r="A45" s="307"/>
      <c r="B45" s="129"/>
      <c r="C45" s="130"/>
      <c r="D45" s="428"/>
      <c r="E45" s="429"/>
      <c r="F45" s="429"/>
      <c r="G45" s="429"/>
      <c r="H45" s="447"/>
      <c r="I45" s="140"/>
      <c r="J45" s="267"/>
      <c r="O45" s="212"/>
    </row>
    <row r="46" spans="1:15" ht="17.25" thickBot="1" thickTop="1">
      <c r="A46" s="307" t="s">
        <v>380</v>
      </c>
      <c r="B46" s="114"/>
      <c r="C46" s="115" t="s">
        <v>64</v>
      </c>
      <c r="D46" s="335">
        <v>4757</v>
      </c>
      <c r="E46" s="335">
        <v>5421</v>
      </c>
      <c r="F46" s="335">
        <v>5292</v>
      </c>
      <c r="G46" s="335">
        <v>5060</v>
      </c>
      <c r="H46" s="153"/>
      <c r="I46" s="141"/>
      <c r="J46" s="266"/>
      <c r="O46" s="212"/>
    </row>
    <row r="47" spans="1:11" ht="16.5" thickTop="1">
      <c r="A47" s="100"/>
      <c r="B47" s="57"/>
      <c r="C47" s="49" t="s">
        <v>44</v>
      </c>
      <c r="D47" s="282"/>
      <c r="E47" s="225"/>
      <c r="F47" s="225"/>
      <c r="G47" s="236"/>
      <c r="H47" s="236"/>
      <c r="I47" s="225"/>
      <c r="J47" s="267"/>
      <c r="K47" s="212"/>
    </row>
    <row r="48" spans="1:11" ht="9" customHeight="1">
      <c r="A48" s="100"/>
      <c r="B48" s="57"/>
      <c r="C48" s="50"/>
      <c r="D48" s="283"/>
      <c r="E48" s="225"/>
      <c r="F48" s="225"/>
      <c r="G48" s="225"/>
      <c r="H48" s="225"/>
      <c r="I48" s="225"/>
      <c r="J48" s="267"/>
      <c r="K48" s="212"/>
    </row>
    <row r="49" spans="1:11" s="228" customFormat="1" ht="15.75">
      <c r="A49" s="100"/>
      <c r="B49" s="57"/>
      <c r="C49" s="150" t="s">
        <v>135</v>
      </c>
      <c r="D49" s="212"/>
      <c r="E49" s="225"/>
      <c r="F49" s="225"/>
      <c r="G49" s="225"/>
      <c r="H49" s="225"/>
      <c r="I49" s="225"/>
      <c r="J49" s="267"/>
      <c r="K49" s="212"/>
    </row>
    <row r="50" spans="1:11" ht="15.75">
      <c r="A50" s="100"/>
      <c r="B50" s="57"/>
      <c r="C50" s="47" t="s">
        <v>138</v>
      </c>
      <c r="D50" s="212"/>
      <c r="E50" s="225"/>
      <c r="F50" s="225"/>
      <c r="G50" s="225"/>
      <c r="H50" s="225"/>
      <c r="I50" s="225"/>
      <c r="J50" s="267"/>
      <c r="K50" s="212"/>
    </row>
    <row r="51" spans="1:12" ht="12" customHeight="1" thickBot="1">
      <c r="A51" s="108"/>
      <c r="B51" s="125"/>
      <c r="C51" s="51"/>
      <c r="D51" s="268"/>
      <c r="E51" s="268"/>
      <c r="F51" s="268"/>
      <c r="G51" s="268"/>
      <c r="H51" s="268"/>
      <c r="I51" s="268"/>
      <c r="J51" s="269"/>
      <c r="L51" s="212"/>
    </row>
    <row r="52" spans="1:12" ht="16.5" thickTop="1">
      <c r="A52" s="232"/>
      <c r="B52" s="275"/>
      <c r="L52" s="212"/>
    </row>
    <row r="53" ht="15">
      <c r="A53" s="232"/>
    </row>
    <row r="54" spans="1:10" ht="30" customHeight="1">
      <c r="A54" s="232"/>
      <c r="B54" s="200" t="s">
        <v>171</v>
      </c>
      <c r="C54" s="193"/>
      <c r="D54" s="485" t="str">
        <f>IF(COUNTA(D8:G8,D11:G15,D19:G19,D25:G25,D27:G27,D30:G30,D34:G35,D39:G39,D46:G46)/56*100=100,"OK - Table 2D is fully completed","WARNING - Table 2D is not fully completed, please fill in figure, L, M or 0")</f>
        <v>OK - Table 2D is fully completed</v>
      </c>
      <c r="E54" s="485"/>
      <c r="F54" s="485"/>
      <c r="G54" s="485"/>
      <c r="H54" s="201"/>
      <c r="I54" s="272"/>
      <c r="J54" s="221"/>
    </row>
    <row r="55" spans="1:10" ht="15.75">
      <c r="A55" s="232"/>
      <c r="B55" s="183" t="s">
        <v>172</v>
      </c>
      <c r="C55" s="110"/>
      <c r="D55" s="196"/>
      <c r="E55" s="83"/>
      <c r="F55" s="83"/>
      <c r="G55" s="83"/>
      <c r="H55" s="83"/>
      <c r="I55" s="247"/>
      <c r="J55" s="222"/>
    </row>
    <row r="56" spans="1:10" ht="23.25">
      <c r="A56" s="232"/>
      <c r="B56" s="194"/>
      <c r="C56" s="195" t="s">
        <v>208</v>
      </c>
      <c r="D56" s="373">
        <f>IF(D46="M",0,D46)-IF(D8="M",0,D8)-IF(D11="M",0,D11)-IF(D19="M",0,D19)-IF(D25="M",0,D25)-IF(D27="M",0,D27)-IF(D30="M",0,D30)-IF(D34="M",0,D34)-IF(D35="M",0,D35)-IF(D39="M",0,D39)</f>
        <v>0</v>
      </c>
      <c r="E56" s="373">
        <f>IF(E46="M",0,E46)-IF(E8="M",0,E8)-IF(E11="M",0,E11)-IF(E19="M",0,E19)-IF(E25="M",0,E25)-IF(E27="M",0,E27)-IF(E30="M",0,E30)-IF(E34="M",0,E34)-IF(E35="M",0,E35)-IF(E39="M",0,E39)</f>
        <v>0</v>
      </c>
      <c r="F56" s="373">
        <f>IF(F46="M",0,F46)-IF(F8="M",0,F8)-IF(F11="M",0,F11)-IF(F19="M",0,F19)-IF(F25="M",0,F25)-IF(F27="M",0,F27)-IF(F30="M",0,F30)-IF(F34="M",0,F34)-IF(F35="M",0,F35)-IF(F39="M",0,F39)</f>
        <v>0</v>
      </c>
      <c r="G56" s="373">
        <f>IF(G46="M",0,G46)-IF(G8="M",0,G8)-IF(G11="M",0,G11)-IF(G19="M",0,G19)-IF(G25="M",0,G25)-IF(G27="M",0,G27)-IF(G30="M",0,G30)-IF(G34="M",0,G34)-IF(G35="M",0,G35)-IF(G39="M",0,G39)</f>
        <v>0</v>
      </c>
      <c r="H56" s="374">
        <f>IF(H46="M",0,H46)-IF(H8="M",0,H8)-IF(H11="M",0,H11)-IF(H19="M",0,H19)-IF(H25="M",0,H25)-IF(H27="M",0,H27)-IF(H30="M",0,H30)-IF(H34="M",0,H34)-IF(H35="M",0,H35)-IF(H39="M",0,H39)</f>
        <v>0</v>
      </c>
      <c r="I56" s="247"/>
      <c r="J56" s="222"/>
    </row>
    <row r="57" spans="1:10" ht="15.75">
      <c r="A57" s="232"/>
      <c r="B57" s="194"/>
      <c r="C57" s="195" t="s">
        <v>209</v>
      </c>
      <c r="D57" s="373">
        <f>IF(D11="M",0,D11)-IF(D12="M",0,D12)-IF(D13="M",0,D13)-IF(D14="M",0,D14)</f>
        <v>0</v>
      </c>
      <c r="E57" s="373">
        <f>IF(E11="M",0,E11)-IF(E12="M",0,E12)-IF(E13="M",0,E13)-IF(E14="M",0,E14)</f>
        <v>0</v>
      </c>
      <c r="F57" s="373">
        <f>IF(F11="M",0,F11)-IF(F12="M",0,F12)-IF(F13="M",0,F13)-IF(F14="M",0,F14)</f>
        <v>0</v>
      </c>
      <c r="G57" s="373">
        <f>IF(G11="M",0,G11)-IF(G12="M",0,G12)-IF(G13="M",0,G13)-IF(G14="M",0,G14)</f>
        <v>0</v>
      </c>
      <c r="H57" s="374">
        <f>IF(H11="M",0,H11)-IF(H12="M",0,H12)-IF(H13="M",0,H13)-IF(H14="M",0,H14)</f>
        <v>0</v>
      </c>
      <c r="I57" s="247"/>
      <c r="J57" s="222"/>
    </row>
    <row r="58" spans="1:10" ht="15.75">
      <c r="A58" s="232"/>
      <c r="B58" s="194"/>
      <c r="C58" s="195" t="s">
        <v>210</v>
      </c>
      <c r="D58" s="373">
        <f>D39-SUM(D40:D45)</f>
        <v>0</v>
      </c>
      <c r="E58" s="373">
        <f>E39-SUM(E40:E45)</f>
        <v>0</v>
      </c>
      <c r="F58" s="373">
        <f>F39-SUM(F40:F45)</f>
        <v>0</v>
      </c>
      <c r="G58" s="373">
        <f>G39-SUM(G40:G45)</f>
        <v>0</v>
      </c>
      <c r="H58" s="374">
        <f>H39-SUM(H40:H45)</f>
        <v>0</v>
      </c>
      <c r="I58" s="247"/>
      <c r="J58" s="222"/>
    </row>
    <row r="59" spans="1:10" ht="15.75">
      <c r="A59" s="232"/>
      <c r="B59" s="197" t="s">
        <v>180</v>
      </c>
      <c r="C59" s="195"/>
      <c r="D59" s="371"/>
      <c r="E59" s="371"/>
      <c r="F59" s="371"/>
      <c r="G59" s="371"/>
      <c r="H59" s="375"/>
      <c r="I59" s="247"/>
      <c r="J59" s="222"/>
    </row>
    <row r="60" spans="1:10" ht="15.75">
      <c r="A60" s="229"/>
      <c r="B60" s="198"/>
      <c r="C60" s="199" t="s">
        <v>211</v>
      </c>
      <c r="D60" s="372">
        <f>IF('Table 1'!E14="M",0,'Table 1'!E14)-IF('Table 2D'!D46="M",0,'Table 2D'!D46)</f>
        <v>0</v>
      </c>
      <c r="E60" s="372">
        <f>IF('Table 1'!F14="M",0,'Table 1'!F14)-IF('Table 2D'!E46="M",0,'Table 2D'!E46)</f>
        <v>0</v>
      </c>
      <c r="F60" s="372">
        <f>IF('Table 1'!G14="M",0,'Table 1'!G14)-IF('Table 2D'!F46="M",0,'Table 2D'!F46)</f>
        <v>0</v>
      </c>
      <c r="G60" s="372">
        <f>IF('Table 1'!H14="M",0,'Table 1'!H14)-IF('Table 2D'!G46="M",0,'Table 2D'!G46)</f>
        <v>0</v>
      </c>
      <c r="H60" s="376">
        <f>IF('Table 1'!I14="M",0,'Table 1'!I14)-IF('Table 2D'!H46="M",0,'Table 2D'!H46)</f>
        <v>4298</v>
      </c>
      <c r="I60" s="273"/>
      <c r="J60" s="274"/>
    </row>
    <row r="61" ht="15">
      <c r="A61" s="229"/>
    </row>
    <row r="62" ht="15">
      <c r="A62" s="229"/>
    </row>
    <row r="63" ht="15">
      <c r="A63" s="229"/>
    </row>
    <row r="64" ht="15">
      <c r="A64" s="232"/>
    </row>
    <row r="65" ht="15">
      <c r="A65" s="232"/>
    </row>
  </sheetData>
  <sheetProtection password="CA3F" sheet="1" objects="1" scenarios="1" insertRows="0" deleteRows="0"/>
  <mergeCells count="1">
    <mergeCell ref="D54:G54"/>
  </mergeCells>
  <conditionalFormatting sqref="D54:G54">
    <cfRule type="expression" priority="1" dxfId="15" stopIfTrue="1">
      <formula>COUNTA(D8:G8,D11:G15,D19:G19,D25:G25,D27:G27,D30:G30,D34:G35,D39:G39,D46:G46)/56*100&lt;&gt;100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78" zoomScaleNormal="78" zoomScalePageLayoutView="0" colorId="22" workbookViewId="0" topLeftCell="B1">
      <selection activeCell="C7" sqref="C7"/>
    </sheetView>
  </sheetViews>
  <sheetFormatPr defaultColWidth="9.77734375" defaultRowHeight="15"/>
  <cols>
    <col min="1" max="1" width="7.21484375" style="236" hidden="1" customWidth="1"/>
    <col min="2" max="2" width="3.77734375" style="234" customWidth="1"/>
    <col min="3" max="3" width="53.88671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9.75" customHeight="1">
      <c r="A1" s="35"/>
      <c r="B1" s="148"/>
      <c r="C1" s="165"/>
      <c r="D1" s="284"/>
      <c r="E1" s="232"/>
      <c r="F1" s="232"/>
      <c r="G1" s="232"/>
      <c r="H1" s="232"/>
      <c r="I1" s="232"/>
      <c r="K1" s="212"/>
      <c r="L1" s="457" t="s">
        <v>573</v>
      </c>
    </row>
    <row r="2" spans="1:11" ht="9.75" customHeight="1">
      <c r="A2" s="35"/>
      <c r="B2" s="148"/>
      <c r="C2" s="165"/>
      <c r="D2" s="284"/>
      <c r="E2" s="232"/>
      <c r="F2" s="232"/>
      <c r="G2" s="232"/>
      <c r="H2" s="232"/>
      <c r="I2" s="232"/>
      <c r="K2" s="212"/>
    </row>
    <row r="3" spans="1:11" ht="18">
      <c r="A3" s="34"/>
      <c r="B3" s="167"/>
      <c r="C3" s="44" t="s">
        <v>80</v>
      </c>
      <c r="D3" s="237"/>
      <c r="K3" s="212"/>
    </row>
    <row r="4" spans="1:11" ht="16.5" thickBot="1">
      <c r="A4" s="34"/>
      <c r="B4" s="167"/>
      <c r="C4" s="167"/>
      <c r="K4" s="212"/>
    </row>
    <row r="5" spans="1:11" ht="16.5" thickTop="1">
      <c r="A5" s="112"/>
      <c r="B5" s="159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160"/>
      <c r="C6" s="47" t="str">
        <f>'Cover page'!E13</f>
        <v>Member state: Finland</v>
      </c>
      <c r="D6" s="25"/>
      <c r="E6" s="486" t="s">
        <v>2</v>
      </c>
      <c r="F6" s="486"/>
      <c r="G6" s="26"/>
      <c r="H6" s="257"/>
      <c r="I6" s="267"/>
    </row>
    <row r="7" spans="1:9" ht="15.75">
      <c r="A7" s="114"/>
      <c r="B7" s="160"/>
      <c r="C7" s="227" t="s">
        <v>584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160"/>
      <c r="C8" s="462" t="str">
        <f>'Cover page'!E14</f>
        <v>Date: 15/04/2013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160"/>
      <c r="C9" s="48"/>
      <c r="D9" s="240"/>
      <c r="E9" s="240"/>
      <c r="F9" s="240"/>
      <c r="G9" s="243"/>
      <c r="H9" s="287"/>
      <c r="I9" s="267"/>
    </row>
    <row r="10" spans="1:9" ht="16.5" customHeight="1" thickBot="1" thickTop="1">
      <c r="A10" s="307" t="s">
        <v>381</v>
      </c>
      <c r="B10" s="164"/>
      <c r="C10" s="115" t="s">
        <v>94</v>
      </c>
      <c r="D10" s="335">
        <v>4250</v>
      </c>
      <c r="E10" s="335">
        <v>4455</v>
      </c>
      <c r="F10" s="335">
        <v>1539</v>
      </c>
      <c r="G10" s="336">
        <v>3662</v>
      </c>
      <c r="H10" s="141"/>
      <c r="I10" s="267"/>
    </row>
    <row r="11" spans="1:9" ht="6" customHeight="1" thickTop="1">
      <c r="A11" s="307"/>
      <c r="B11" s="160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382</v>
      </c>
      <c r="B12" s="116"/>
      <c r="C12" s="455" t="s">
        <v>141</v>
      </c>
      <c r="D12" s="454">
        <f>IF(AND(D13="M",D14="M",D15="M",D22="M",D27="M"),"M",D13+D14+D15+D22+D27)</f>
        <v>9490</v>
      </c>
      <c r="E12" s="454">
        <f>IF(AND(E13="M",E14="M",E15="M",E22="M",E27="M"),"M",E13+E14+E15+E22+E27)</f>
        <v>6470</v>
      </c>
      <c r="F12" s="454">
        <f>IF(AND(F13="M",F14="M",F15="M",F22="M",F27="M"),"M",F13+F14+F15+F22+F27)</f>
        <v>4078</v>
      </c>
      <c r="G12" s="454">
        <f>IF(AND(G13="M",G14="M",G15="M",G22="M",G27="M"),"M",G13+G14+G15+G22+G27)</f>
        <v>6947</v>
      </c>
      <c r="H12" s="379"/>
      <c r="I12" s="288"/>
    </row>
    <row r="13" spans="1:9" s="223" customFormat="1" ht="16.5" customHeight="1">
      <c r="A13" s="307" t="s">
        <v>383</v>
      </c>
      <c r="B13" s="161"/>
      <c r="C13" s="380" t="s">
        <v>86</v>
      </c>
      <c r="D13" s="381">
        <v>-1570</v>
      </c>
      <c r="E13" s="381">
        <v>4918</v>
      </c>
      <c r="F13" s="381">
        <v>2507</v>
      </c>
      <c r="G13" s="381">
        <v>-2216</v>
      </c>
      <c r="H13" s="379"/>
      <c r="I13" s="288"/>
    </row>
    <row r="14" spans="1:9" s="223" customFormat="1" ht="16.5" customHeight="1">
      <c r="A14" s="307" t="s">
        <v>384</v>
      </c>
      <c r="B14" s="161"/>
      <c r="C14" s="380" t="s">
        <v>96</v>
      </c>
      <c r="D14" s="381">
        <v>3507</v>
      </c>
      <c r="E14" s="381">
        <v>-7397</v>
      </c>
      <c r="F14" s="381">
        <v>1699</v>
      </c>
      <c r="G14" s="381">
        <v>-750</v>
      </c>
      <c r="H14" s="379"/>
      <c r="I14" s="288"/>
    </row>
    <row r="15" spans="1:9" s="223" customFormat="1" ht="16.5" customHeight="1">
      <c r="A15" s="307" t="s">
        <v>385</v>
      </c>
      <c r="B15" s="161"/>
      <c r="C15" s="380" t="s">
        <v>46</v>
      </c>
      <c r="D15" s="381">
        <v>2679</v>
      </c>
      <c r="E15" s="381">
        <v>893</v>
      </c>
      <c r="F15" s="381">
        <v>-653</v>
      </c>
      <c r="G15" s="381">
        <v>3368</v>
      </c>
      <c r="H15" s="379"/>
      <c r="I15" s="288"/>
    </row>
    <row r="16" spans="1:9" s="223" customFormat="1" ht="16.5" customHeight="1">
      <c r="A16" s="307" t="s">
        <v>386</v>
      </c>
      <c r="B16" s="161"/>
      <c r="C16" s="382" t="s">
        <v>130</v>
      </c>
      <c r="D16" s="383">
        <v>4733</v>
      </c>
      <c r="E16" s="384">
        <v>3510</v>
      </c>
      <c r="F16" s="384">
        <v>3129</v>
      </c>
      <c r="G16" s="385">
        <v>6378</v>
      </c>
      <c r="H16" s="379"/>
      <c r="I16" s="288"/>
    </row>
    <row r="17" spans="1:9" s="223" customFormat="1" ht="16.5" customHeight="1">
      <c r="A17" s="307" t="s">
        <v>387</v>
      </c>
      <c r="B17" s="161"/>
      <c r="C17" s="382" t="s">
        <v>131</v>
      </c>
      <c r="D17" s="386">
        <v>-2054</v>
      </c>
      <c r="E17" s="387">
        <v>-2617</v>
      </c>
      <c r="F17" s="387">
        <v>-3782</v>
      </c>
      <c r="G17" s="388">
        <v>-3010</v>
      </c>
      <c r="H17" s="379"/>
      <c r="I17" s="288"/>
    </row>
    <row r="18" spans="1:9" s="223" customFormat="1" ht="16.5" customHeight="1">
      <c r="A18" s="307" t="s">
        <v>388</v>
      </c>
      <c r="B18" s="161"/>
      <c r="C18" s="389" t="s">
        <v>553</v>
      </c>
      <c r="D18" s="381">
        <v>-9</v>
      </c>
      <c r="E18" s="381">
        <v>0</v>
      </c>
      <c r="F18" s="381">
        <v>0</v>
      </c>
      <c r="G18" s="381">
        <v>-76</v>
      </c>
      <c r="H18" s="379"/>
      <c r="I18" s="288"/>
    </row>
    <row r="19" spans="1:9" s="223" customFormat="1" ht="16.5" customHeight="1">
      <c r="A19" s="307" t="s">
        <v>389</v>
      </c>
      <c r="B19" s="161"/>
      <c r="C19" s="389" t="s">
        <v>554</v>
      </c>
      <c r="D19" s="381">
        <v>2688</v>
      </c>
      <c r="E19" s="381">
        <v>893</v>
      </c>
      <c r="F19" s="381">
        <v>-653</v>
      </c>
      <c r="G19" s="381">
        <v>3444</v>
      </c>
      <c r="H19" s="379"/>
      <c r="I19" s="288"/>
    </row>
    <row r="20" spans="1:9" s="223" customFormat="1" ht="16.5" customHeight="1">
      <c r="A20" s="307" t="s">
        <v>390</v>
      </c>
      <c r="B20" s="161"/>
      <c r="C20" s="390" t="s">
        <v>555</v>
      </c>
      <c r="D20" s="391">
        <v>4733</v>
      </c>
      <c r="E20" s="392">
        <v>3510</v>
      </c>
      <c r="F20" s="392">
        <v>3129</v>
      </c>
      <c r="G20" s="393">
        <v>6378</v>
      </c>
      <c r="H20" s="379"/>
      <c r="I20" s="288"/>
    </row>
    <row r="21" spans="1:9" s="223" customFormat="1" ht="16.5" customHeight="1">
      <c r="A21" s="307" t="s">
        <v>391</v>
      </c>
      <c r="B21" s="161"/>
      <c r="C21" s="390" t="s">
        <v>556</v>
      </c>
      <c r="D21" s="394">
        <v>-2045</v>
      </c>
      <c r="E21" s="395">
        <v>-2617</v>
      </c>
      <c r="F21" s="395">
        <v>-3782</v>
      </c>
      <c r="G21" s="396">
        <v>-2934</v>
      </c>
      <c r="H21" s="379"/>
      <c r="I21" s="288"/>
    </row>
    <row r="22" spans="1:9" s="223" customFormat="1" ht="16.5" customHeight="1">
      <c r="A22" s="307" t="s">
        <v>392</v>
      </c>
      <c r="B22" s="161"/>
      <c r="C22" s="380" t="s">
        <v>47</v>
      </c>
      <c r="D22" s="381">
        <v>6022</v>
      </c>
      <c r="E22" s="381">
        <v>6752</v>
      </c>
      <c r="F22" s="381">
        <v>284</v>
      </c>
      <c r="G22" s="381">
        <v>6506</v>
      </c>
      <c r="H22" s="379"/>
      <c r="I22" s="288"/>
    </row>
    <row r="23" spans="1:9" s="223" customFormat="1" ht="16.5" customHeight="1">
      <c r="A23" s="307" t="s">
        <v>393</v>
      </c>
      <c r="B23" s="161"/>
      <c r="C23" s="389" t="s">
        <v>557</v>
      </c>
      <c r="D23" s="381">
        <v>5684</v>
      </c>
      <c r="E23" s="381">
        <v>8499</v>
      </c>
      <c r="F23" s="381">
        <v>-203</v>
      </c>
      <c r="G23" s="381">
        <v>5380</v>
      </c>
      <c r="H23" s="379"/>
      <c r="I23" s="288"/>
    </row>
    <row r="24" spans="1:9" s="223" customFormat="1" ht="16.5" customHeight="1">
      <c r="A24" s="307" t="s">
        <v>394</v>
      </c>
      <c r="B24" s="161"/>
      <c r="C24" s="389" t="s">
        <v>558</v>
      </c>
      <c r="D24" s="381">
        <v>338</v>
      </c>
      <c r="E24" s="381">
        <v>-1747</v>
      </c>
      <c r="F24" s="381">
        <v>487</v>
      </c>
      <c r="G24" s="381">
        <v>1126</v>
      </c>
      <c r="H24" s="379"/>
      <c r="I24" s="288"/>
    </row>
    <row r="25" spans="1:9" s="223" customFormat="1" ht="16.5" customHeight="1">
      <c r="A25" s="307" t="s">
        <v>395</v>
      </c>
      <c r="B25" s="161"/>
      <c r="C25" s="390" t="s">
        <v>555</v>
      </c>
      <c r="D25" s="397">
        <v>509</v>
      </c>
      <c r="E25" s="398">
        <v>808</v>
      </c>
      <c r="F25" s="398">
        <v>948</v>
      </c>
      <c r="G25" s="399">
        <v>1898</v>
      </c>
      <c r="H25" s="379"/>
      <c r="I25" s="288"/>
    </row>
    <row r="26" spans="1:9" s="223" customFormat="1" ht="16.5" customHeight="1">
      <c r="A26" s="307" t="s">
        <v>396</v>
      </c>
      <c r="B26" s="161"/>
      <c r="C26" s="390" t="s">
        <v>556</v>
      </c>
      <c r="D26" s="397">
        <v>-171</v>
      </c>
      <c r="E26" s="398">
        <v>-2555</v>
      </c>
      <c r="F26" s="398">
        <v>-461</v>
      </c>
      <c r="G26" s="399">
        <v>-772</v>
      </c>
      <c r="H26" s="379"/>
      <c r="I26" s="288"/>
    </row>
    <row r="27" spans="1:9" s="223" customFormat="1" ht="16.5" customHeight="1">
      <c r="A27" s="307" t="s">
        <v>397</v>
      </c>
      <c r="B27" s="161"/>
      <c r="C27" s="380" t="s">
        <v>87</v>
      </c>
      <c r="D27" s="381">
        <v>-1148</v>
      </c>
      <c r="E27" s="381">
        <v>1304</v>
      </c>
      <c r="F27" s="381">
        <v>241</v>
      </c>
      <c r="G27" s="381">
        <v>39</v>
      </c>
      <c r="H27" s="379"/>
      <c r="I27" s="288"/>
    </row>
    <row r="28" spans="1:9" s="223" customFormat="1" ht="16.5" customHeight="1">
      <c r="A28" s="307"/>
      <c r="B28" s="161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398</v>
      </c>
      <c r="B29" s="116"/>
      <c r="C29" s="127" t="s">
        <v>251</v>
      </c>
      <c r="D29" s="378">
        <f>IF(AND(D30="M",D31="M",D33="M",D34="M",D36="M",D38="M",D39="M",D40="M"),"M",SUM(D30:D31)+SUM(D33:D34)+D36+SUM(D38:D40))</f>
        <v>-1827</v>
      </c>
      <c r="E29" s="378">
        <f>IF(AND(E30="M",E31="M",E33="M",E34="M",E36="M",E38="M",E39="M",E40="M"),"M",SUM(E30:E31)+SUM(E33:E34)+E36+SUM(E38:E40))</f>
        <v>636</v>
      </c>
      <c r="F29" s="378">
        <f>IF(AND(F30="M",F31="M",F33="M",F34="M",F36="M",F38="M",F39="M",F40="M"),"M",SUM(F30:F31)+SUM(F33:F34)+F36+SUM(F38:F40))</f>
        <v>326</v>
      </c>
      <c r="G29" s="378">
        <f>IF(AND(G30="M",G31="M",G33="M",G34="M",G36="M",G38="M",G39="M",G40="M"),"M",SUM(G30:G31)+SUM(G33:G34)+G36+SUM(G38:G40))</f>
        <v>-84</v>
      </c>
      <c r="H29" s="379"/>
      <c r="I29" s="288"/>
    </row>
    <row r="30" spans="1:9" s="223" customFormat="1" ht="16.5" customHeight="1">
      <c r="A30" s="307" t="s">
        <v>399</v>
      </c>
      <c r="B30" s="161"/>
      <c r="C30" s="380" t="s">
        <v>90</v>
      </c>
      <c r="D30" s="381">
        <v>377</v>
      </c>
      <c r="E30" s="381">
        <v>692</v>
      </c>
      <c r="F30" s="381">
        <v>49</v>
      </c>
      <c r="G30" s="381">
        <v>-358</v>
      </c>
      <c r="H30" s="379"/>
      <c r="I30" s="288"/>
    </row>
    <row r="31" spans="1:9" s="223" customFormat="1" ht="16.5" customHeight="1">
      <c r="A31" s="307" t="s">
        <v>400</v>
      </c>
      <c r="B31" s="161"/>
      <c r="C31" s="380" t="s">
        <v>100</v>
      </c>
      <c r="D31" s="381">
        <v>-2449</v>
      </c>
      <c r="E31" s="381">
        <v>130</v>
      </c>
      <c r="F31" s="381">
        <v>-80</v>
      </c>
      <c r="G31" s="381">
        <v>-383</v>
      </c>
      <c r="H31" s="379"/>
      <c r="I31" s="288"/>
    </row>
    <row r="32" spans="1:9" s="223" customFormat="1" ht="16.5" customHeight="1">
      <c r="A32" s="307"/>
      <c r="B32" s="161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401</v>
      </c>
      <c r="B33" s="161"/>
      <c r="C33" s="380" t="s">
        <v>98</v>
      </c>
      <c r="D33" s="381">
        <v>-17</v>
      </c>
      <c r="E33" s="381">
        <v>-234</v>
      </c>
      <c r="F33" s="381">
        <v>7</v>
      </c>
      <c r="G33" s="381">
        <v>26</v>
      </c>
      <c r="H33" s="379"/>
      <c r="I33" s="288"/>
    </row>
    <row r="34" spans="1:9" s="223" customFormat="1" ht="16.5" customHeight="1">
      <c r="A34" s="307" t="s">
        <v>402</v>
      </c>
      <c r="B34" s="161"/>
      <c r="C34" s="380" t="s">
        <v>97</v>
      </c>
      <c r="D34" s="381">
        <v>513</v>
      </c>
      <c r="E34" s="381">
        <v>86</v>
      </c>
      <c r="F34" s="381">
        <v>690</v>
      </c>
      <c r="G34" s="381">
        <v>482</v>
      </c>
      <c r="H34" s="379"/>
      <c r="I34" s="288"/>
    </row>
    <row r="35" spans="1:9" s="223" customFormat="1" ht="16.5" customHeight="1">
      <c r="A35" s="307" t="s">
        <v>403</v>
      </c>
      <c r="B35" s="161"/>
      <c r="C35" s="389" t="s">
        <v>122</v>
      </c>
      <c r="D35" s="381">
        <v>430</v>
      </c>
      <c r="E35" s="381">
        <v>556</v>
      </c>
      <c r="F35" s="381">
        <v>599</v>
      </c>
      <c r="G35" s="381">
        <v>759</v>
      </c>
      <c r="H35" s="379"/>
      <c r="I35" s="288"/>
    </row>
    <row r="36" spans="1:9" s="223" customFormat="1" ht="16.5" customHeight="1">
      <c r="A36" s="307" t="s">
        <v>404</v>
      </c>
      <c r="B36" s="161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61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405</v>
      </c>
      <c r="B38" s="161"/>
      <c r="C38" s="380" t="s">
        <v>143</v>
      </c>
      <c r="D38" s="381">
        <v>-251</v>
      </c>
      <c r="E38" s="381">
        <v>-38</v>
      </c>
      <c r="F38" s="381">
        <v>-340</v>
      </c>
      <c r="G38" s="381">
        <v>149</v>
      </c>
      <c r="H38" s="379"/>
      <c r="I38" s="288"/>
    </row>
    <row r="39" spans="1:9" s="223" customFormat="1" ht="16.5" customHeight="1">
      <c r="A39" s="307" t="s">
        <v>406</v>
      </c>
      <c r="B39" s="161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407</v>
      </c>
      <c r="B40" s="161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61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408</v>
      </c>
      <c r="B42" s="116"/>
      <c r="C42" s="127" t="s">
        <v>91</v>
      </c>
      <c r="D42" s="381">
        <v>69</v>
      </c>
      <c r="E42" s="381">
        <v>416</v>
      </c>
      <c r="F42" s="381">
        <v>-68</v>
      </c>
      <c r="G42" s="381">
        <v>-243</v>
      </c>
      <c r="H42" s="379"/>
      <c r="I42" s="288"/>
    </row>
    <row r="43" spans="1:9" s="223" customFormat="1" ht="16.5" customHeight="1">
      <c r="A43" s="307" t="s">
        <v>409</v>
      </c>
      <c r="B43" s="161"/>
      <c r="C43" s="380" t="s">
        <v>109</v>
      </c>
      <c r="D43" s="381">
        <v>135</v>
      </c>
      <c r="E43" s="381">
        <v>429</v>
      </c>
      <c r="F43" s="381">
        <v>-68</v>
      </c>
      <c r="G43" s="381">
        <v>-234</v>
      </c>
      <c r="H43" s="379"/>
      <c r="I43" s="288"/>
    </row>
    <row r="44" spans="1:9" s="223" customFormat="1" ht="16.5" customHeight="1">
      <c r="A44" s="307" t="s">
        <v>410</v>
      </c>
      <c r="B44" s="161"/>
      <c r="C44" s="380" t="s">
        <v>89</v>
      </c>
      <c r="D44" s="381">
        <v>-66</v>
      </c>
      <c r="E44" s="381">
        <v>-13</v>
      </c>
      <c r="F44" s="381">
        <v>0</v>
      </c>
      <c r="G44" s="381">
        <v>-9</v>
      </c>
      <c r="H44" s="379"/>
      <c r="I44" s="288"/>
    </row>
    <row r="45" spans="1:9" s="223" customFormat="1" ht="11.25" customHeight="1" thickBot="1">
      <c r="A45" s="307"/>
      <c r="B45" s="161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411</v>
      </c>
      <c r="B46" s="164"/>
      <c r="C46" s="115" t="s">
        <v>149</v>
      </c>
      <c r="D46" s="338">
        <v>11982</v>
      </c>
      <c r="E46" s="338">
        <v>11977</v>
      </c>
      <c r="F46" s="338">
        <v>5875</v>
      </c>
      <c r="G46" s="339">
        <v>10282</v>
      </c>
      <c r="H46" s="143"/>
      <c r="I46" s="288"/>
    </row>
    <row r="47" spans="1:9" s="223" customFormat="1" ht="9" customHeight="1" thickBot="1" thickTop="1">
      <c r="A47" s="114"/>
      <c r="B47" s="161"/>
      <c r="C47" s="127"/>
      <c r="D47" s="289"/>
      <c r="E47" s="289"/>
      <c r="F47" s="289"/>
      <c r="G47" s="289"/>
      <c r="H47" s="289"/>
      <c r="I47" s="288"/>
    </row>
    <row r="48" spans="1:11" ht="20.25" thickBot="1" thickTop="1">
      <c r="A48" s="114"/>
      <c r="B48" s="169"/>
      <c r="C48" s="163" t="s">
        <v>93</v>
      </c>
      <c r="D48" s="290"/>
      <c r="E48" s="290"/>
      <c r="F48" s="290"/>
      <c r="G48" s="290"/>
      <c r="H48" s="291"/>
      <c r="I48" s="267"/>
      <c r="K48" s="212"/>
    </row>
    <row r="49" spans="1:11" ht="8.25" customHeight="1" thickTop="1">
      <c r="A49" s="114"/>
      <c r="B49" s="160"/>
      <c r="C49" s="123"/>
      <c r="D49" s="292"/>
      <c r="E49" s="293"/>
      <c r="F49" s="293"/>
      <c r="G49" s="293"/>
      <c r="H49" s="293"/>
      <c r="I49" s="267"/>
      <c r="K49" s="212"/>
    </row>
    <row r="50" spans="1:11" ht="15.75">
      <c r="A50" s="114"/>
      <c r="B50" s="160"/>
      <c r="C50" s="178"/>
      <c r="D50" s="212"/>
      <c r="E50" s="225"/>
      <c r="F50" s="225"/>
      <c r="H50" s="225"/>
      <c r="I50" s="267"/>
      <c r="K50" s="212"/>
    </row>
    <row r="51" spans="1:11" ht="15.75">
      <c r="A51" s="114"/>
      <c r="B51" s="160"/>
      <c r="C51" s="24" t="s">
        <v>146</v>
      </c>
      <c r="D51" s="212"/>
      <c r="E51" s="225"/>
      <c r="F51" s="225"/>
      <c r="G51" s="212" t="s">
        <v>92</v>
      </c>
      <c r="H51" s="225"/>
      <c r="I51" s="267"/>
      <c r="K51" s="212"/>
    </row>
    <row r="52" spans="1:11" ht="15.75">
      <c r="A52" s="114"/>
      <c r="B52" s="160"/>
      <c r="C52" s="47" t="s">
        <v>147</v>
      </c>
      <c r="D52" s="212"/>
      <c r="E52" s="225"/>
      <c r="F52" s="225"/>
      <c r="G52" s="212" t="s">
        <v>148</v>
      </c>
      <c r="H52" s="225"/>
      <c r="I52" s="267"/>
      <c r="K52" s="212"/>
    </row>
    <row r="53" spans="1:11" ht="15.75">
      <c r="A53" s="114"/>
      <c r="B53" s="160"/>
      <c r="C53" s="47" t="s">
        <v>140</v>
      </c>
      <c r="D53" s="270"/>
      <c r="E53" s="225"/>
      <c r="F53" s="225"/>
      <c r="H53" s="225"/>
      <c r="I53" s="267"/>
      <c r="K53" s="212"/>
    </row>
    <row r="54" spans="1:11" ht="9.75" customHeight="1" thickBot="1">
      <c r="A54" s="124"/>
      <c r="B54" s="162"/>
      <c r="C54" s="168"/>
      <c r="D54" s="294"/>
      <c r="E54" s="268"/>
      <c r="F54" s="268"/>
      <c r="G54" s="268"/>
      <c r="H54" s="268"/>
      <c r="I54" s="269"/>
      <c r="K54" s="212"/>
    </row>
    <row r="55" spans="2:11" ht="16.5" thickTop="1">
      <c r="B55" s="239"/>
      <c r="C55" s="239"/>
      <c r="D55" s="212"/>
      <c r="E55" s="212"/>
      <c r="F55" s="212"/>
      <c r="G55" s="212"/>
      <c r="H55" s="212"/>
      <c r="I55" s="212"/>
      <c r="J55" s="212"/>
      <c r="K55" s="212"/>
    </row>
    <row r="57" spans="2:10" ht="30" customHeight="1">
      <c r="B57" s="200" t="s">
        <v>171</v>
      </c>
      <c r="C57" s="193"/>
      <c r="D57" s="487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87"/>
      <c r="F57" s="487"/>
      <c r="G57" s="487"/>
      <c r="H57" s="272"/>
      <c r="I57" s="221"/>
      <c r="J57" s="235"/>
    </row>
    <row r="58" spans="2:10" ht="15">
      <c r="B58" s="183" t="s">
        <v>172</v>
      </c>
      <c r="C58" s="110"/>
      <c r="D58" s="37"/>
      <c r="E58" s="37"/>
      <c r="F58" s="37"/>
      <c r="G58" s="37"/>
      <c r="H58" s="247"/>
      <c r="I58" s="222"/>
      <c r="J58" s="235"/>
    </row>
    <row r="59" spans="2:10" ht="15.75">
      <c r="B59" s="202"/>
      <c r="C59" s="195" t="s">
        <v>185</v>
      </c>
      <c r="D59" s="373">
        <f>IF(D46="M",0,D46)-IF(D10="M",0,D10)-IF(D12="M",0,D12)-IF(D29="M",0,D29)-IF(D42="M",0,D42)</f>
        <v>0</v>
      </c>
      <c r="E59" s="373">
        <f>IF(E46="M",0,E46)-IF(E10="M",0,E10)-IF(E12="M",0,E12)-IF(E29="M",0,E29)-IF(E42="M",0,E42)</f>
        <v>0</v>
      </c>
      <c r="F59" s="373">
        <f>IF(F46="M",0,F46)-IF(F10="M",0,F10)-IF(F12="M",0,F12)-IF(F29="M",0,F29)-IF(F42="M",0,F42)</f>
        <v>0</v>
      </c>
      <c r="G59" s="373">
        <f>IF(G46="M",0,G46)-IF(G10="M",0,G10)-IF(G12="M",0,G12)-IF(G29="M",0,G29)-IF(G42="M",0,G42)</f>
        <v>0</v>
      </c>
      <c r="H59" s="295"/>
      <c r="I59" s="222"/>
      <c r="J59" s="235"/>
    </row>
    <row r="60" spans="2:10" ht="15.75">
      <c r="B60" s="202"/>
      <c r="C60" s="195" t="s">
        <v>186</v>
      </c>
      <c r="D60" s="373">
        <f>IF(D12="M",0,D12)-IF(D13="M",0,D13)-IF(D14="M",0,D14)-IF(D15="M",0,D15)-IF(D22="M",0,D22)-IF(D27="M",0,D27)</f>
        <v>0</v>
      </c>
      <c r="E60" s="373">
        <f>IF(E12="M",0,E12)-IF(E13="M",0,E13)-IF(E14="M",0,E14)-IF(E15="M",0,E15)-IF(E22="M",0,E22)-IF(E27="M",0,E27)</f>
        <v>0</v>
      </c>
      <c r="F60" s="373">
        <f>IF(F12="M",0,F12)-IF(F13="M",0,F13)-IF(F14="M",0,F14)-IF(F15="M",0,F15)-IF(F22="M",0,F22)-IF(F27="M",0,F27)</f>
        <v>0</v>
      </c>
      <c r="G60" s="373">
        <f>IF(G12="M",0,G12)-IF(G13="M",0,G13)-IF(G14="M",0,G14)-IF(G15="M",0,G15)-IF(G22="M",0,G22)-IF(G27="M",0,G27)</f>
        <v>0</v>
      </c>
      <c r="H60" s="295"/>
      <c r="I60" s="222"/>
      <c r="J60" s="235"/>
    </row>
    <row r="61" spans="2:10" ht="15.75">
      <c r="B61" s="202"/>
      <c r="C61" s="132" t="s">
        <v>194</v>
      </c>
      <c r="D61" s="373">
        <f>IF(D15="M",0,D15)-IF(D18="M",0,D18)-IF(D19="M",0,D19)</f>
        <v>0</v>
      </c>
      <c r="E61" s="373">
        <f>IF(E15="M",0,E15)-IF(E18="M",0,E18)-IF(E19="M",0,E19)</f>
        <v>0</v>
      </c>
      <c r="F61" s="373">
        <f>IF(F15="M",0,F15)-IF(F18="M",0,F18)-IF(F19="M",0,F19)</f>
        <v>0</v>
      </c>
      <c r="G61" s="373">
        <f>IF(G15="M",0,G15)-IF(G18="M",0,G18)-IF(G19="M",0,G19)</f>
        <v>0</v>
      </c>
      <c r="H61" s="295"/>
      <c r="I61" s="222"/>
      <c r="J61" s="235"/>
    </row>
    <row r="62" spans="2:10" ht="15.75">
      <c r="B62" s="202"/>
      <c r="C62" s="195" t="s">
        <v>187</v>
      </c>
      <c r="D62" s="373">
        <f>IF(D15="M",0,D15)-IF(D16="M",0,D16)-IF(D17="M",0,D17)</f>
        <v>0</v>
      </c>
      <c r="E62" s="373">
        <f>IF(E15="M",0,E15)-IF(E16="M",0,E16)-IF(E17="M",0,E17)</f>
        <v>0</v>
      </c>
      <c r="F62" s="373">
        <f>IF(F15="M",0,F15)-IF(F16="M",0,F16)-IF(F17="M",0,F17)</f>
        <v>0</v>
      </c>
      <c r="G62" s="373">
        <f>IF(G15="M",0,G15)-IF(G16="M",0,G16)-IF(G17="M",0,G17)</f>
        <v>0</v>
      </c>
      <c r="H62" s="295"/>
      <c r="I62" s="222"/>
      <c r="J62" s="235"/>
    </row>
    <row r="63" spans="2:10" ht="15.75">
      <c r="B63" s="202"/>
      <c r="C63" s="195" t="s">
        <v>192</v>
      </c>
      <c r="D63" s="373">
        <f>IF(D19="M",0,D19)-IF(D20="M",0,D20)-IF(D21="M",0,D21)</f>
        <v>0</v>
      </c>
      <c r="E63" s="373">
        <f>IF(E19="M",0,E19)-IF(E20="M",0,E20)-IF(E21="M",0,E21)</f>
        <v>0</v>
      </c>
      <c r="F63" s="373">
        <f>IF(F19="M",0,F19)-IF(F20="M",0,F20)-IF(F21="M",0,F21)</f>
        <v>0</v>
      </c>
      <c r="G63" s="373">
        <f>IF(G19="M",0,G19)-IF(G20="M",0,G20)-IF(G21="M",0,G21)</f>
        <v>0</v>
      </c>
      <c r="H63" s="295"/>
      <c r="I63" s="222"/>
      <c r="J63" s="235"/>
    </row>
    <row r="64" spans="2:10" ht="15.75">
      <c r="B64" s="202"/>
      <c r="C64" s="195" t="s">
        <v>195</v>
      </c>
      <c r="D64" s="373">
        <f>IF(D22="M",0,D22)-IF(D23="M",0,D23)-IF(D24="M",0,D24)</f>
        <v>0</v>
      </c>
      <c r="E64" s="373">
        <f>IF(E22="M",0,E22)-IF(E23="M",0,E23)-IF(E24="M",0,E24)</f>
        <v>0</v>
      </c>
      <c r="F64" s="373">
        <f>IF(F22="M",0,F22)-IF(F23="M",0,F23)-IF(F24="M",0,F24)</f>
        <v>0</v>
      </c>
      <c r="G64" s="373">
        <f>IF(G22="M",0,G22)-IF(G23="M",0,G23)-IF(G24="M",0,G24)</f>
        <v>0</v>
      </c>
      <c r="H64" s="295"/>
      <c r="I64" s="222"/>
      <c r="J64" s="235"/>
    </row>
    <row r="65" spans="2:10" ht="15.75">
      <c r="B65" s="202"/>
      <c r="C65" s="195" t="s">
        <v>193</v>
      </c>
      <c r="D65" s="373">
        <f>IF(D24="M",0,D24)-IF(D25="M",0,D25)-IF(D26="M",0,D26)</f>
        <v>0</v>
      </c>
      <c r="E65" s="373">
        <f>IF(E24="M",0,E24)-IF(E25="M",0,E25)-IF(E26="M",0,E26)</f>
        <v>0</v>
      </c>
      <c r="F65" s="373">
        <f>IF(F24="M",0,F24)-IF(F25="M",0,F25)-IF(F26="M",0,F26)</f>
        <v>0</v>
      </c>
      <c r="G65" s="373">
        <f>IF(G24="M",0,G24)-IF(G25="M",0,G25)-IF(G26="M",0,G26)</f>
        <v>0</v>
      </c>
      <c r="H65" s="295"/>
      <c r="I65" s="222"/>
      <c r="J65" s="235"/>
    </row>
    <row r="66" spans="2:10" ht="23.25">
      <c r="B66" s="202"/>
      <c r="C66" s="195" t="s">
        <v>559</v>
      </c>
      <c r="D66" s="373">
        <f>IF(D29="M",0,D29)-IF(D30="M",0,D30)-IF(D31="M",0,D31)-IF(D33="M",0,D33)-IF(D34="M",0,D34)-IF(D36="M",0,D36)-IF(D38="M",0,D38)-IF(D39="M",0,D39)-IF(D40="M",0,D40)</f>
        <v>0</v>
      </c>
      <c r="E66" s="373">
        <f>IF(E29="M",0,E29)-IF(E30="M",0,E30)-IF(E31="M",0,E31)-IF(E33="M",0,E33)-IF(E34="M",0,E34)-IF(E36="M",0,E36)-IF(E38="M",0,E38)-IF(E39="M",0,E39)-IF(E40="M",0,E40)</f>
        <v>0</v>
      </c>
      <c r="F66" s="373">
        <f>IF(F29="M",0,F29)-IF(F30="M",0,F30)-IF(F31="M",0,F31)-IF(F33="M",0,F33)-IF(F34="M",0,F34)-IF(F36="M",0,F36)-IF(F38="M",0,F38)-IF(F39="M",0,F39)-IF(F40="M",0,F40)</f>
        <v>0</v>
      </c>
      <c r="G66" s="373">
        <f>IF(G29="M",0,G29)-IF(G30="M",0,G30)-IF(G31="M",0,G31)-IF(G33="M",0,G33)-IF(G34="M",0,G34)-IF(G36="M",0,G36)-IF(G38="M",0,G38)-IF(G39="M",0,G39)-IF(G40="M",0,G40)</f>
        <v>0</v>
      </c>
      <c r="H66" s="295"/>
      <c r="I66" s="222"/>
      <c r="J66" s="235"/>
    </row>
    <row r="67" spans="2:9" ht="15.75">
      <c r="B67" s="202"/>
      <c r="C67" s="195" t="s">
        <v>188</v>
      </c>
      <c r="D67" s="373">
        <f>IF(D42="M",0,D42)-IF(D43="M",0,D43)-IF(D44="M",0,D44)</f>
        <v>0</v>
      </c>
      <c r="E67" s="373">
        <f>IF(E42="M",0,E42)-IF(E43="M",0,E43)-IF(E44="M",0,E44)</f>
        <v>0</v>
      </c>
      <c r="F67" s="373">
        <f>IF(F42="M",0,F42)-IF(F43="M",0,F43)-IF(F44="M",0,F44)</f>
        <v>0</v>
      </c>
      <c r="G67" s="373">
        <f>IF(G42="M",0,G42)-IF(G43="M",0,G43)-IF(G44="M",0,G44)</f>
        <v>0</v>
      </c>
      <c r="H67" s="247"/>
      <c r="I67" s="222"/>
    </row>
    <row r="68" spans="2:9" ht="15.75">
      <c r="B68" s="197" t="s">
        <v>180</v>
      </c>
      <c r="C68" s="203"/>
      <c r="D68" s="371"/>
      <c r="E68" s="371"/>
      <c r="F68" s="371"/>
      <c r="G68" s="371"/>
      <c r="H68" s="247"/>
      <c r="I68" s="222"/>
    </row>
    <row r="69" spans="2:9" ht="15.75">
      <c r="B69" s="202"/>
      <c r="C69" s="195" t="s">
        <v>189</v>
      </c>
      <c r="D69" s="371">
        <f>IF('Table 1'!E10="M",0,'Table 1'!E10)+IF('Table 3A'!D10="M",0,'Table 3A'!D10)</f>
        <v>0</v>
      </c>
      <c r="E69" s="371">
        <f>IF('Table 1'!F10="M",0,'Table 1'!F10)+IF('Table 3A'!E10="M",0,'Table 3A'!E10)</f>
        <v>0</v>
      </c>
      <c r="F69" s="371">
        <f>IF('Table 1'!G10="M",0,'Table 1'!G10)+IF('Table 3A'!F10="M",0,'Table 3A'!F10)</f>
        <v>0</v>
      </c>
      <c r="G69" s="371">
        <f>IF('Table 1'!H10="M",0,'Table 1'!H10)+IF('Table 3A'!G10="M",0,'Table 3A'!G10)</f>
        <v>0</v>
      </c>
      <c r="H69" s="247"/>
      <c r="I69" s="222"/>
    </row>
    <row r="70" spans="2:9" ht="15.75">
      <c r="B70" s="202"/>
      <c r="C70" s="195" t="s">
        <v>190</v>
      </c>
      <c r="D70" s="371"/>
      <c r="E70" s="371">
        <f>IF(E46="M",0,E46)-IF('Table 1'!F18="M",0,'Table 1'!F18)+IF('Table 1'!E18="M",0,'Table 1'!E18)</f>
        <v>0</v>
      </c>
      <c r="F70" s="371">
        <f>IF(F46="M",0,F46)-IF('Table 1'!G18="M",0,'Table 1'!G18)+IF('Table 1'!F18="M",0,'Table 1'!F18)</f>
        <v>0</v>
      </c>
      <c r="G70" s="371">
        <f>IF(G46="M",0,G46)-IF('Table 1'!H18="M",0,'Table 1'!H18)+IF('Table 1'!G18="M",0,'Table 1'!G18)</f>
        <v>0</v>
      </c>
      <c r="H70" s="247"/>
      <c r="I70" s="222"/>
    </row>
    <row r="71" spans="2:9" ht="23.25">
      <c r="B71" s="204"/>
      <c r="C71" s="199" t="s">
        <v>191</v>
      </c>
      <c r="D71" s="377">
        <f>IF('Table 1'!E18="M",0,'Table 1'!E18)-SUM('Table 3B'!D49,'Table 3C'!D49,'Table 3D'!D49,'Table 3E'!D49)</f>
        <v>0</v>
      </c>
      <c r="E71" s="377">
        <f>IF('Table 1'!F18="M",0,'Table 1'!F18)-SUM('Table 3B'!E49,'Table 3C'!E49,'Table 3D'!E49,'Table 3E'!E49)</f>
        <v>0</v>
      </c>
      <c r="F71" s="377">
        <f>IF('Table 1'!G18="M",0,'Table 1'!G18)-SUM('Table 3B'!F49,'Table 3C'!F49,'Table 3D'!F49,'Table 3E'!F49)</f>
        <v>0</v>
      </c>
      <c r="G71" s="377">
        <f>IF('Table 1'!H18="M",0,'Table 1'!H18)-SUM('Table 3B'!G49,'Table 3C'!G49,'Table 3D'!G49,'Table 3E'!G49)</f>
        <v>0</v>
      </c>
      <c r="H71" s="273"/>
      <c r="I71" s="274"/>
    </row>
  </sheetData>
  <sheetProtection password="CA3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70" zoomScaleNormal="70" zoomScalePageLayoutView="0" colorId="22" workbookViewId="0" topLeftCell="B1">
      <selection activeCell="C7" sqref="C7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7" t="s">
        <v>573</v>
      </c>
    </row>
    <row r="2" spans="1:11" ht="18">
      <c r="A2" s="34"/>
      <c r="B2" s="179" t="s">
        <v>45</v>
      </c>
      <c r="C2" s="44" t="s">
        <v>571</v>
      </c>
      <c r="D2" s="237"/>
      <c r="K2" s="212"/>
    </row>
    <row r="3" spans="1:11" ht="18">
      <c r="A3" s="34"/>
      <c r="B3" s="179"/>
      <c r="C3" s="44" t="s">
        <v>81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86" t="s">
        <v>2</v>
      </c>
      <c r="F6" s="486"/>
      <c r="G6" s="27"/>
      <c r="H6" s="257"/>
      <c r="I6" s="267"/>
    </row>
    <row r="7" spans="1:9" ht="15.75">
      <c r="A7" s="114"/>
      <c r="B7" s="57"/>
      <c r="C7" s="227" t="s">
        <v>584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15/04/2013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412</v>
      </c>
      <c r="B10" s="57"/>
      <c r="C10" s="115" t="s">
        <v>110</v>
      </c>
      <c r="D10" s="335">
        <v>7826</v>
      </c>
      <c r="E10" s="335">
        <v>9522</v>
      </c>
      <c r="F10" s="335">
        <v>5758</v>
      </c>
      <c r="G10" s="336">
        <v>6628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413</v>
      </c>
      <c r="B12" s="116"/>
      <c r="C12" s="455" t="s">
        <v>141</v>
      </c>
      <c r="D12" s="454">
        <f>IF(AND(D13="M",D14="M",D15="M",D22="M",D27="M"),"M",D13+D14+D15+D22+D27)</f>
        <v>2721</v>
      </c>
      <c r="E12" s="454">
        <f>IF(AND(E13="M",E14="M",E15="M",E22="M",E27="M"),"M",E13+E14+E15+E22+E27)</f>
        <v>2541</v>
      </c>
      <c r="F12" s="454">
        <f>IF(AND(F13="M",F14="M",F15="M",F22="M",F27="M"),"M",F13+F14+F15+F22+F27)</f>
        <v>778</v>
      </c>
      <c r="G12" s="454">
        <f>IF(AND(G13="M",G14="M",G15="M",G22="M",G27="M"),"M",G13+G14+G15+G22+G27)</f>
        <v>2233</v>
      </c>
      <c r="H12" s="379"/>
      <c r="I12" s="288"/>
    </row>
    <row r="13" spans="1:9" s="223" customFormat="1" ht="16.5" customHeight="1">
      <c r="A13" s="307" t="s">
        <v>414</v>
      </c>
      <c r="B13" s="117"/>
      <c r="C13" s="380" t="s">
        <v>86</v>
      </c>
      <c r="D13" s="381">
        <v>-2153</v>
      </c>
      <c r="E13" s="381">
        <v>3918</v>
      </c>
      <c r="F13" s="381">
        <v>1292</v>
      </c>
      <c r="G13" s="381">
        <v>-3572</v>
      </c>
      <c r="H13" s="379"/>
      <c r="I13" s="288"/>
    </row>
    <row r="14" spans="1:9" s="223" customFormat="1" ht="16.5" customHeight="1">
      <c r="A14" s="307" t="s">
        <v>415</v>
      </c>
      <c r="B14" s="117"/>
      <c r="C14" s="380" t="s">
        <v>96</v>
      </c>
      <c r="D14" s="381">
        <v>4110</v>
      </c>
      <c r="E14" s="381">
        <v>-1697</v>
      </c>
      <c r="F14" s="381">
        <v>-2306</v>
      </c>
      <c r="G14" s="381">
        <v>1101</v>
      </c>
      <c r="H14" s="379"/>
      <c r="I14" s="288"/>
    </row>
    <row r="15" spans="1:9" s="223" customFormat="1" ht="16.5" customHeight="1">
      <c r="A15" s="307" t="s">
        <v>416</v>
      </c>
      <c r="B15" s="117"/>
      <c r="C15" s="380" t="s">
        <v>46</v>
      </c>
      <c r="D15" s="381">
        <v>451</v>
      </c>
      <c r="E15" s="381">
        <v>-182</v>
      </c>
      <c r="F15" s="381">
        <v>1034</v>
      </c>
      <c r="G15" s="381">
        <v>3754</v>
      </c>
      <c r="H15" s="379"/>
      <c r="I15" s="288"/>
    </row>
    <row r="16" spans="1:9" s="223" customFormat="1" ht="16.5" customHeight="1">
      <c r="A16" s="307" t="s">
        <v>417</v>
      </c>
      <c r="B16" s="117"/>
      <c r="C16" s="382" t="s">
        <v>78</v>
      </c>
      <c r="D16" s="383">
        <v>1183</v>
      </c>
      <c r="E16" s="384">
        <v>552</v>
      </c>
      <c r="F16" s="384">
        <v>1820</v>
      </c>
      <c r="G16" s="385">
        <v>4365</v>
      </c>
      <c r="H16" s="379"/>
      <c r="I16" s="288"/>
    </row>
    <row r="17" spans="1:9" s="223" customFormat="1" ht="16.5" customHeight="1">
      <c r="A17" s="307" t="s">
        <v>418</v>
      </c>
      <c r="B17" s="117"/>
      <c r="C17" s="382" t="s">
        <v>79</v>
      </c>
      <c r="D17" s="386">
        <v>-732</v>
      </c>
      <c r="E17" s="387">
        <v>-734</v>
      </c>
      <c r="F17" s="387">
        <v>-786</v>
      </c>
      <c r="G17" s="388">
        <v>-611</v>
      </c>
      <c r="H17" s="379"/>
      <c r="I17" s="288"/>
    </row>
    <row r="18" spans="1:9" s="223" customFormat="1" ht="16.5" customHeight="1">
      <c r="A18" s="307" t="s">
        <v>419</v>
      </c>
      <c r="B18" s="117"/>
      <c r="C18" s="389" t="s">
        <v>133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420</v>
      </c>
      <c r="B19" s="117"/>
      <c r="C19" s="389" t="s">
        <v>127</v>
      </c>
      <c r="D19" s="381">
        <v>451</v>
      </c>
      <c r="E19" s="381">
        <v>-182</v>
      </c>
      <c r="F19" s="381">
        <v>1034</v>
      </c>
      <c r="G19" s="381">
        <v>3754</v>
      </c>
      <c r="H19" s="379"/>
      <c r="I19" s="288"/>
    </row>
    <row r="20" spans="1:9" s="223" customFormat="1" ht="16.5" customHeight="1">
      <c r="A20" s="307" t="s">
        <v>421</v>
      </c>
      <c r="B20" s="117"/>
      <c r="C20" s="390" t="s">
        <v>123</v>
      </c>
      <c r="D20" s="391">
        <v>1183</v>
      </c>
      <c r="E20" s="392">
        <v>552</v>
      </c>
      <c r="F20" s="392">
        <v>1820</v>
      </c>
      <c r="G20" s="393">
        <v>4365</v>
      </c>
      <c r="H20" s="379"/>
      <c r="I20" s="288"/>
    </row>
    <row r="21" spans="1:9" s="223" customFormat="1" ht="16.5" customHeight="1">
      <c r="A21" s="307" t="s">
        <v>422</v>
      </c>
      <c r="B21" s="117"/>
      <c r="C21" s="390" t="s">
        <v>124</v>
      </c>
      <c r="D21" s="394">
        <v>-732</v>
      </c>
      <c r="E21" s="395">
        <v>-734</v>
      </c>
      <c r="F21" s="395">
        <v>-786</v>
      </c>
      <c r="G21" s="396">
        <v>-611</v>
      </c>
      <c r="H21" s="379"/>
      <c r="I21" s="288"/>
    </row>
    <row r="22" spans="1:9" s="223" customFormat="1" ht="16.5" customHeight="1">
      <c r="A22" s="307" t="s">
        <v>423</v>
      </c>
      <c r="B22" s="117"/>
      <c r="C22" s="380" t="s">
        <v>47</v>
      </c>
      <c r="D22" s="381">
        <v>188</v>
      </c>
      <c r="E22" s="381">
        <v>-42</v>
      </c>
      <c r="F22" s="381">
        <v>497</v>
      </c>
      <c r="G22" s="381">
        <v>1428</v>
      </c>
      <c r="H22" s="379"/>
      <c r="I22" s="288"/>
    </row>
    <row r="23" spans="1:9" s="223" customFormat="1" ht="16.5" customHeight="1">
      <c r="A23" s="307" t="s">
        <v>424</v>
      </c>
      <c r="B23" s="117"/>
      <c r="C23" s="389" t="s">
        <v>142</v>
      </c>
      <c r="D23" s="381">
        <v>0</v>
      </c>
      <c r="E23" s="381">
        <v>236</v>
      </c>
      <c r="F23" s="381">
        <v>161</v>
      </c>
      <c r="G23" s="381">
        <v>461</v>
      </c>
      <c r="H23" s="379"/>
      <c r="I23" s="288"/>
    </row>
    <row r="24" spans="1:9" s="223" customFormat="1" ht="16.5" customHeight="1">
      <c r="A24" s="307" t="s">
        <v>425</v>
      </c>
      <c r="B24" s="117"/>
      <c r="C24" s="389" t="s">
        <v>134</v>
      </c>
      <c r="D24" s="381">
        <v>188</v>
      </c>
      <c r="E24" s="381">
        <v>-278</v>
      </c>
      <c r="F24" s="381">
        <v>336</v>
      </c>
      <c r="G24" s="381">
        <v>967</v>
      </c>
      <c r="H24" s="379"/>
      <c r="I24" s="288"/>
    </row>
    <row r="25" spans="1:9" s="223" customFormat="1" ht="16.5" customHeight="1">
      <c r="A25" s="307" t="s">
        <v>426</v>
      </c>
      <c r="B25" s="117"/>
      <c r="C25" s="390" t="s">
        <v>128</v>
      </c>
      <c r="D25" s="397">
        <v>354</v>
      </c>
      <c r="E25" s="398">
        <v>328</v>
      </c>
      <c r="F25" s="398">
        <v>797</v>
      </c>
      <c r="G25" s="399">
        <v>1739</v>
      </c>
      <c r="H25" s="379"/>
      <c r="I25" s="288"/>
    </row>
    <row r="26" spans="1:9" s="223" customFormat="1" ht="16.5" customHeight="1">
      <c r="A26" s="307" t="s">
        <v>427</v>
      </c>
      <c r="B26" s="117"/>
      <c r="C26" s="390" t="s">
        <v>129</v>
      </c>
      <c r="D26" s="397">
        <v>-166</v>
      </c>
      <c r="E26" s="398">
        <v>-606</v>
      </c>
      <c r="F26" s="398">
        <v>-461</v>
      </c>
      <c r="G26" s="399">
        <v>-772</v>
      </c>
      <c r="H26" s="379"/>
      <c r="I26" s="288"/>
    </row>
    <row r="27" spans="1:9" s="223" customFormat="1" ht="16.5" customHeight="1">
      <c r="A27" s="307" t="s">
        <v>428</v>
      </c>
      <c r="B27" s="117"/>
      <c r="C27" s="380" t="s">
        <v>87</v>
      </c>
      <c r="D27" s="381">
        <v>125</v>
      </c>
      <c r="E27" s="381">
        <v>544</v>
      </c>
      <c r="F27" s="381">
        <v>261</v>
      </c>
      <c r="G27" s="381">
        <v>-478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429</v>
      </c>
      <c r="B29" s="117"/>
      <c r="C29" s="127" t="s">
        <v>251</v>
      </c>
      <c r="D29" s="378">
        <f>IF(AND(D30="M",D31="M",D33="M",D34="M",D36="M",D38="M",D39="M",D40="M"),"M",SUM(D30:D31)+SUM(D33:D34)+D36+SUM(D38:D40))</f>
        <v>-453</v>
      </c>
      <c r="E29" s="378">
        <f>IF(AND(E30="M",E31="M",E33="M",E34="M",E36="M",E38="M",E39="M",E40="M"),"M",SUM(E30:E31)+SUM(E33:E34)+E36+SUM(E38:E40))</f>
        <v>-545</v>
      </c>
      <c r="F29" s="378">
        <f>IF(AND(F30="M",F31="M",F33="M",F34="M",F36="M",F38="M",F39="M",F40="M"),"M",SUM(F30:F31)+SUM(F33:F34)+F36+SUM(F38:F40))</f>
        <v>378</v>
      </c>
      <c r="G29" s="378">
        <f>IF(AND(G30="M",G31="M",G33="M",G34="M",G36="M",G38="M",G39="M",G40="M"),"M",SUM(G30:G31)+SUM(G33:G34)+G36+SUM(G38:G40))</f>
        <v>-633</v>
      </c>
      <c r="H29" s="379"/>
      <c r="I29" s="288"/>
    </row>
    <row r="30" spans="1:9" s="223" customFormat="1" ht="16.5" customHeight="1">
      <c r="A30" s="307" t="s">
        <v>430</v>
      </c>
      <c r="B30" s="117"/>
      <c r="C30" s="380" t="s">
        <v>90</v>
      </c>
      <c r="D30" s="381">
        <v>-147</v>
      </c>
      <c r="E30" s="381">
        <v>-471</v>
      </c>
      <c r="F30" s="381">
        <v>-90</v>
      </c>
      <c r="G30" s="381">
        <v>-940</v>
      </c>
      <c r="H30" s="379"/>
      <c r="I30" s="288"/>
    </row>
    <row r="31" spans="1:9" s="223" customFormat="1" ht="16.5" customHeight="1">
      <c r="A31" s="307" t="s">
        <v>431</v>
      </c>
      <c r="B31" s="117"/>
      <c r="C31" s="380" t="s">
        <v>100</v>
      </c>
      <c r="D31" s="381">
        <v>-584</v>
      </c>
      <c r="E31" s="381">
        <v>-86</v>
      </c>
      <c r="F31" s="381">
        <v>285</v>
      </c>
      <c r="G31" s="381">
        <v>-536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432</v>
      </c>
      <c r="B33" s="117"/>
      <c r="C33" s="380" t="s">
        <v>98</v>
      </c>
      <c r="D33" s="381">
        <v>-19</v>
      </c>
      <c r="E33" s="381">
        <v>-234</v>
      </c>
      <c r="F33" s="381">
        <v>7</v>
      </c>
      <c r="G33" s="381">
        <v>26</v>
      </c>
      <c r="H33" s="379"/>
      <c r="I33" s="288"/>
    </row>
    <row r="34" spans="1:9" s="223" customFormat="1" ht="16.5" customHeight="1">
      <c r="A34" s="307" t="s">
        <v>433</v>
      </c>
      <c r="B34" s="117"/>
      <c r="C34" s="380" t="s">
        <v>97</v>
      </c>
      <c r="D34" s="381">
        <v>548</v>
      </c>
      <c r="E34" s="381">
        <v>286</v>
      </c>
      <c r="F34" s="381">
        <v>593</v>
      </c>
      <c r="G34" s="381">
        <v>657</v>
      </c>
      <c r="H34" s="379"/>
      <c r="I34" s="288"/>
    </row>
    <row r="35" spans="1:9" s="223" customFormat="1" ht="16.5" customHeight="1">
      <c r="A35" s="307" t="s">
        <v>434</v>
      </c>
      <c r="B35" s="117"/>
      <c r="C35" s="389" t="s">
        <v>122</v>
      </c>
      <c r="D35" s="381">
        <v>430</v>
      </c>
      <c r="E35" s="381">
        <v>556</v>
      </c>
      <c r="F35" s="381">
        <v>599</v>
      </c>
      <c r="G35" s="381">
        <v>759</v>
      </c>
      <c r="H35" s="379"/>
      <c r="I35" s="288"/>
    </row>
    <row r="36" spans="1:9" s="223" customFormat="1" ht="16.5" customHeight="1">
      <c r="A36" s="307" t="s">
        <v>435</v>
      </c>
      <c r="B36" s="117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436</v>
      </c>
      <c r="B38" s="117"/>
      <c r="C38" s="380" t="s">
        <v>143</v>
      </c>
      <c r="D38" s="381">
        <v>-251</v>
      </c>
      <c r="E38" s="381">
        <v>-40</v>
      </c>
      <c r="F38" s="381">
        <v>-417</v>
      </c>
      <c r="G38" s="381">
        <v>160</v>
      </c>
      <c r="H38" s="379"/>
      <c r="I38" s="288"/>
    </row>
    <row r="39" spans="1:9" s="223" customFormat="1" ht="16.5" customHeight="1">
      <c r="A39" s="307" t="s">
        <v>437</v>
      </c>
      <c r="B39" s="117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438</v>
      </c>
      <c r="B40" s="117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439</v>
      </c>
      <c r="B42" s="117"/>
      <c r="C42" s="127" t="s">
        <v>91</v>
      </c>
      <c r="D42" s="381">
        <v>83</v>
      </c>
      <c r="E42" s="381">
        <v>-215</v>
      </c>
      <c r="F42" s="381">
        <v>-219</v>
      </c>
      <c r="G42" s="381">
        <v>-112</v>
      </c>
      <c r="H42" s="379"/>
      <c r="I42" s="288"/>
    </row>
    <row r="43" spans="1:9" s="223" customFormat="1" ht="16.5" customHeight="1">
      <c r="A43" s="307" t="s">
        <v>440</v>
      </c>
      <c r="B43" s="117"/>
      <c r="C43" s="380" t="s">
        <v>109</v>
      </c>
      <c r="D43" s="381">
        <v>149</v>
      </c>
      <c r="E43" s="381">
        <v>-211</v>
      </c>
      <c r="F43" s="381">
        <v>-219</v>
      </c>
      <c r="G43" s="381">
        <v>-103</v>
      </c>
      <c r="H43" s="379"/>
      <c r="I43" s="288"/>
    </row>
    <row r="44" spans="1:9" s="223" customFormat="1" ht="16.5" customHeight="1">
      <c r="A44" s="307" t="s">
        <v>441</v>
      </c>
      <c r="B44" s="117"/>
      <c r="C44" s="380" t="s">
        <v>89</v>
      </c>
      <c r="D44" s="381">
        <v>-66</v>
      </c>
      <c r="E44" s="381">
        <v>-4</v>
      </c>
      <c r="F44" s="381">
        <v>0</v>
      </c>
      <c r="G44" s="381">
        <v>-9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1.75" customHeight="1" thickBot="1" thickTop="1">
      <c r="A46" s="309" t="s">
        <v>442</v>
      </c>
      <c r="B46" s="117"/>
      <c r="C46" s="115" t="s">
        <v>151</v>
      </c>
      <c r="D46" s="338">
        <v>10177</v>
      </c>
      <c r="E46" s="338">
        <v>11303</v>
      </c>
      <c r="F46" s="338">
        <v>6695</v>
      </c>
      <c r="G46" s="339">
        <v>8116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7" t="s">
        <v>443</v>
      </c>
      <c r="B49" s="57"/>
      <c r="C49" s="115" t="s">
        <v>156</v>
      </c>
      <c r="D49" s="335">
        <v>66956</v>
      </c>
      <c r="E49" s="335">
        <v>78284</v>
      </c>
      <c r="F49" s="335">
        <v>85111</v>
      </c>
      <c r="G49" s="336">
        <v>93298</v>
      </c>
      <c r="H49" s="141"/>
      <c r="I49" s="267"/>
    </row>
    <row r="50" spans="1:9" ht="15.75" thickTop="1">
      <c r="A50" s="307" t="s">
        <v>444</v>
      </c>
      <c r="B50" s="57"/>
      <c r="C50" s="380" t="s">
        <v>152</v>
      </c>
      <c r="D50" s="381">
        <v>67836</v>
      </c>
      <c r="E50" s="381">
        <v>79139</v>
      </c>
      <c r="F50" s="381">
        <v>85834</v>
      </c>
      <c r="G50" s="381">
        <v>93950</v>
      </c>
      <c r="H50" s="379"/>
      <c r="I50" s="267"/>
    </row>
    <row r="51" spans="1:9" ht="15">
      <c r="A51" s="307" t="s">
        <v>445</v>
      </c>
      <c r="B51" s="57"/>
      <c r="C51" s="448" t="s">
        <v>159</v>
      </c>
      <c r="D51" s="449">
        <v>880</v>
      </c>
      <c r="E51" s="449">
        <v>855</v>
      </c>
      <c r="F51" s="449">
        <v>723</v>
      </c>
      <c r="G51" s="449">
        <v>652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150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270"/>
      <c r="E60" s="301"/>
      <c r="F60" s="301"/>
      <c r="G60" s="301"/>
      <c r="H60" s="301"/>
      <c r="I60" s="212"/>
      <c r="J60" s="212"/>
      <c r="K60" s="212"/>
    </row>
    <row r="61" spans="4:8" ht="15.75">
      <c r="D61" s="270"/>
      <c r="E61" s="302"/>
      <c r="F61" s="302"/>
      <c r="G61" s="302"/>
      <c r="H61" s="302"/>
    </row>
    <row r="62" spans="2:10" ht="30" customHeight="1">
      <c r="B62" s="200" t="s">
        <v>171</v>
      </c>
      <c r="C62" s="193"/>
      <c r="D62" s="487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87"/>
      <c r="F62" s="487"/>
      <c r="G62" s="487"/>
      <c r="H62" s="272"/>
      <c r="I62" s="221"/>
      <c r="J62" s="235"/>
    </row>
    <row r="63" spans="2:10" ht="15"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242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243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244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245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246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247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248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566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249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196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180</v>
      </c>
      <c r="C74" s="203"/>
      <c r="D74" s="371"/>
      <c r="E74" s="371"/>
      <c r="F74" s="371"/>
      <c r="G74" s="371"/>
      <c r="H74" s="247"/>
      <c r="I74" s="222"/>
    </row>
    <row r="75" spans="2:9" ht="15.75">
      <c r="B75" s="204"/>
      <c r="C75" s="199" t="s">
        <v>250</v>
      </c>
      <c r="D75" s="372">
        <f>IF('Table 1'!E11="M",0,'Table 1'!E11)+IF(D10="M",0,D10)</f>
        <v>0</v>
      </c>
      <c r="E75" s="372">
        <f>IF('Table 1'!F11="M",0,'Table 1'!F11)+IF(E10="M",0,E10)</f>
        <v>0</v>
      </c>
      <c r="F75" s="372">
        <f>IF('Table 1'!G11="M",0,'Table 1'!G11)+IF(F10="M",0,F10)</f>
        <v>0</v>
      </c>
      <c r="G75" s="372">
        <f>IF('Table 1'!H11="M",0,'Table 1'!H11)+IF(G10="M",0,G10)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showGridLines="0" defaultGridColor="0" zoomScale="70" zoomScaleNormal="70" zoomScalePageLayoutView="0" colorId="22" workbookViewId="0" topLeftCell="B1">
      <selection activeCell="C7" sqref="C7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7" t="s">
        <v>573</v>
      </c>
    </row>
    <row r="2" spans="1:11" ht="18">
      <c r="A2" s="34"/>
      <c r="B2" s="179" t="s">
        <v>45</v>
      </c>
      <c r="C2" s="44" t="s">
        <v>102</v>
      </c>
      <c r="D2" s="237"/>
      <c r="K2" s="212"/>
    </row>
    <row r="3" spans="1:11" ht="18">
      <c r="A3" s="34"/>
      <c r="B3" s="179"/>
      <c r="C3" s="44" t="s">
        <v>85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86" t="s">
        <v>2</v>
      </c>
      <c r="F6" s="486"/>
      <c r="G6" s="27"/>
      <c r="H6" s="257"/>
      <c r="I6" s="267"/>
    </row>
    <row r="7" spans="1:9" ht="15.75">
      <c r="A7" s="114"/>
      <c r="B7" s="57"/>
      <c r="C7" s="227" t="s">
        <v>584</v>
      </c>
      <c r="D7" s="28">
        <f>'Table 1'!E5</f>
        <v>2009</v>
      </c>
      <c r="E7" s="28">
        <f>'Table 1'!F5</f>
        <v>2010</v>
      </c>
      <c r="F7" s="28">
        <f>'Table 1'!G5</f>
        <v>2011</v>
      </c>
      <c r="G7" s="28">
        <f>'Table 1'!H5</f>
        <v>2012</v>
      </c>
      <c r="H7" s="259"/>
      <c r="I7" s="267"/>
    </row>
    <row r="8" spans="1:9" ht="15.75">
      <c r="A8" s="114"/>
      <c r="B8" s="57"/>
      <c r="C8" s="462" t="str">
        <f>'Cover page'!E14</f>
        <v>Date: 15/04/2013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446</v>
      </c>
      <c r="B10" s="57"/>
      <c r="C10" s="115" t="s">
        <v>111</v>
      </c>
      <c r="D10" s="335" t="s">
        <v>596</v>
      </c>
      <c r="E10" s="335" t="s">
        <v>596</v>
      </c>
      <c r="F10" s="335" t="s">
        <v>596</v>
      </c>
      <c r="G10" s="336" t="s">
        <v>596</v>
      </c>
      <c r="H10" s="141"/>
      <c r="I10" s="267"/>
    </row>
    <row r="11" spans="1:9" ht="6" customHeight="1" thickTop="1">
      <c r="A11" s="307"/>
      <c r="B11" s="57"/>
      <c r="C11" s="456"/>
      <c r="D11" s="452"/>
      <c r="E11" s="452"/>
      <c r="F11" s="452"/>
      <c r="G11" s="453"/>
      <c r="H11" s="144"/>
      <c r="I11" s="267"/>
    </row>
    <row r="12" spans="1:9" s="223" customFormat="1" ht="16.5" customHeight="1">
      <c r="A12" s="307" t="s">
        <v>447</v>
      </c>
      <c r="B12" s="116"/>
      <c r="C12" s="455" t="s">
        <v>141</v>
      </c>
      <c r="D12" s="454" t="str">
        <f>IF(AND(D13="M",D14="M",D15="M",D22="M",D27="M"),"M",D13+D14+D15+D22+D27)</f>
        <v>M</v>
      </c>
      <c r="E12" s="454" t="str">
        <f>IF(AND(E13="M",E14="M",E15="M",E22="M",E27="M"),"M",E13+E14+E15+E22+E27)</f>
        <v>M</v>
      </c>
      <c r="F12" s="454" t="str">
        <f>IF(AND(F13="M",F14="M",F15="M",F22="M",F27="M"),"M",F13+F14+F15+F22+F27)</f>
        <v>M</v>
      </c>
      <c r="G12" s="454" t="str">
        <f>IF(AND(G13="M",G14="M",G15="M",G22="M",G27="M"),"M",G13+G14+G15+G22+G27)</f>
        <v>M</v>
      </c>
      <c r="H12" s="379"/>
      <c r="I12" s="288"/>
    </row>
    <row r="13" spans="1:9" s="223" customFormat="1" ht="16.5" customHeight="1">
      <c r="A13" s="307" t="s">
        <v>448</v>
      </c>
      <c r="B13" s="117"/>
      <c r="C13" s="380" t="s">
        <v>86</v>
      </c>
      <c r="D13" s="381" t="s">
        <v>596</v>
      </c>
      <c r="E13" s="381" t="s">
        <v>596</v>
      </c>
      <c r="F13" s="381" t="s">
        <v>596</v>
      </c>
      <c r="G13" s="381" t="s">
        <v>596</v>
      </c>
      <c r="H13" s="379"/>
      <c r="I13" s="288"/>
    </row>
    <row r="14" spans="1:9" s="223" customFormat="1" ht="16.5" customHeight="1">
      <c r="A14" s="307" t="s">
        <v>449</v>
      </c>
      <c r="B14" s="117"/>
      <c r="C14" s="380" t="s">
        <v>96</v>
      </c>
      <c r="D14" s="381" t="s">
        <v>596</v>
      </c>
      <c r="E14" s="381" t="s">
        <v>596</v>
      </c>
      <c r="F14" s="381" t="s">
        <v>596</v>
      </c>
      <c r="G14" s="381" t="s">
        <v>596</v>
      </c>
      <c r="H14" s="379"/>
      <c r="I14" s="288"/>
    </row>
    <row r="15" spans="1:9" s="223" customFormat="1" ht="16.5" customHeight="1">
      <c r="A15" s="307" t="s">
        <v>450</v>
      </c>
      <c r="B15" s="117"/>
      <c r="C15" s="380" t="s">
        <v>46</v>
      </c>
      <c r="D15" s="381" t="s">
        <v>596</v>
      </c>
      <c r="E15" s="381" t="s">
        <v>596</v>
      </c>
      <c r="F15" s="381" t="s">
        <v>596</v>
      </c>
      <c r="G15" s="381" t="s">
        <v>596</v>
      </c>
      <c r="H15" s="379"/>
      <c r="I15" s="288"/>
    </row>
    <row r="16" spans="1:9" s="223" customFormat="1" ht="16.5" customHeight="1">
      <c r="A16" s="307" t="s">
        <v>451</v>
      </c>
      <c r="B16" s="117"/>
      <c r="C16" s="382" t="s">
        <v>78</v>
      </c>
      <c r="D16" s="383" t="s">
        <v>596</v>
      </c>
      <c r="E16" s="384" t="s">
        <v>596</v>
      </c>
      <c r="F16" s="384" t="s">
        <v>596</v>
      </c>
      <c r="G16" s="385" t="s">
        <v>596</v>
      </c>
      <c r="H16" s="379"/>
      <c r="I16" s="288"/>
    </row>
    <row r="17" spans="1:9" s="223" customFormat="1" ht="16.5" customHeight="1">
      <c r="A17" s="307" t="s">
        <v>452</v>
      </c>
      <c r="B17" s="117"/>
      <c r="C17" s="382" t="s">
        <v>79</v>
      </c>
      <c r="D17" s="386" t="s">
        <v>596</v>
      </c>
      <c r="E17" s="387" t="s">
        <v>596</v>
      </c>
      <c r="F17" s="387" t="s">
        <v>596</v>
      </c>
      <c r="G17" s="388" t="s">
        <v>596</v>
      </c>
      <c r="H17" s="379"/>
      <c r="I17" s="288"/>
    </row>
    <row r="18" spans="1:9" s="223" customFormat="1" ht="16.5" customHeight="1">
      <c r="A18" s="307" t="s">
        <v>453</v>
      </c>
      <c r="B18" s="117"/>
      <c r="C18" s="389" t="s">
        <v>133</v>
      </c>
      <c r="D18" s="381" t="s">
        <v>596</v>
      </c>
      <c r="E18" s="381" t="s">
        <v>596</v>
      </c>
      <c r="F18" s="381" t="s">
        <v>596</v>
      </c>
      <c r="G18" s="381" t="s">
        <v>596</v>
      </c>
      <c r="H18" s="379"/>
      <c r="I18" s="288"/>
    </row>
    <row r="19" spans="1:9" s="223" customFormat="1" ht="16.5" customHeight="1">
      <c r="A19" s="307" t="s">
        <v>454</v>
      </c>
      <c r="B19" s="117"/>
      <c r="C19" s="389" t="s">
        <v>127</v>
      </c>
      <c r="D19" s="381" t="s">
        <v>596</v>
      </c>
      <c r="E19" s="381" t="s">
        <v>596</v>
      </c>
      <c r="F19" s="381" t="s">
        <v>596</v>
      </c>
      <c r="G19" s="381" t="s">
        <v>596</v>
      </c>
      <c r="H19" s="379"/>
      <c r="I19" s="288"/>
    </row>
    <row r="20" spans="1:9" s="223" customFormat="1" ht="16.5" customHeight="1">
      <c r="A20" s="307" t="s">
        <v>455</v>
      </c>
      <c r="B20" s="117"/>
      <c r="C20" s="390" t="s">
        <v>123</v>
      </c>
      <c r="D20" s="391" t="s">
        <v>596</v>
      </c>
      <c r="E20" s="392" t="s">
        <v>596</v>
      </c>
      <c r="F20" s="392" t="s">
        <v>596</v>
      </c>
      <c r="G20" s="393" t="s">
        <v>596</v>
      </c>
      <c r="H20" s="379"/>
      <c r="I20" s="288"/>
    </row>
    <row r="21" spans="1:9" s="223" customFormat="1" ht="16.5" customHeight="1">
      <c r="A21" s="307" t="s">
        <v>456</v>
      </c>
      <c r="B21" s="117"/>
      <c r="C21" s="390" t="s">
        <v>124</v>
      </c>
      <c r="D21" s="394" t="s">
        <v>596</v>
      </c>
      <c r="E21" s="395" t="s">
        <v>596</v>
      </c>
      <c r="F21" s="395" t="s">
        <v>596</v>
      </c>
      <c r="G21" s="396" t="s">
        <v>596</v>
      </c>
      <c r="H21" s="379"/>
      <c r="I21" s="288"/>
    </row>
    <row r="22" spans="1:9" s="223" customFormat="1" ht="16.5" customHeight="1">
      <c r="A22" s="307" t="s">
        <v>457</v>
      </c>
      <c r="B22" s="117"/>
      <c r="C22" s="380" t="s">
        <v>47</v>
      </c>
      <c r="D22" s="381" t="s">
        <v>596</v>
      </c>
      <c r="E22" s="381" t="s">
        <v>596</v>
      </c>
      <c r="F22" s="381" t="s">
        <v>596</v>
      </c>
      <c r="G22" s="381" t="s">
        <v>596</v>
      </c>
      <c r="H22" s="379"/>
      <c r="I22" s="288"/>
    </row>
    <row r="23" spans="1:9" s="223" customFormat="1" ht="16.5" customHeight="1">
      <c r="A23" s="307" t="s">
        <v>458</v>
      </c>
      <c r="B23" s="117"/>
      <c r="C23" s="389" t="s">
        <v>142</v>
      </c>
      <c r="D23" s="381" t="s">
        <v>596</v>
      </c>
      <c r="E23" s="381" t="s">
        <v>596</v>
      </c>
      <c r="F23" s="381" t="s">
        <v>596</v>
      </c>
      <c r="G23" s="381" t="s">
        <v>596</v>
      </c>
      <c r="H23" s="379"/>
      <c r="I23" s="288"/>
    </row>
    <row r="24" spans="1:9" s="223" customFormat="1" ht="16.5" customHeight="1">
      <c r="A24" s="307" t="s">
        <v>459</v>
      </c>
      <c r="B24" s="117"/>
      <c r="C24" s="389" t="s">
        <v>134</v>
      </c>
      <c r="D24" s="381" t="s">
        <v>596</v>
      </c>
      <c r="E24" s="381" t="s">
        <v>596</v>
      </c>
      <c r="F24" s="381" t="s">
        <v>596</v>
      </c>
      <c r="G24" s="381" t="s">
        <v>596</v>
      </c>
      <c r="H24" s="379"/>
      <c r="I24" s="288"/>
    </row>
    <row r="25" spans="1:9" s="223" customFormat="1" ht="16.5" customHeight="1">
      <c r="A25" s="307" t="s">
        <v>460</v>
      </c>
      <c r="B25" s="117"/>
      <c r="C25" s="390" t="s">
        <v>128</v>
      </c>
      <c r="D25" s="397" t="s">
        <v>596</v>
      </c>
      <c r="E25" s="398" t="s">
        <v>596</v>
      </c>
      <c r="F25" s="398" t="s">
        <v>596</v>
      </c>
      <c r="G25" s="399" t="s">
        <v>596</v>
      </c>
      <c r="H25" s="379"/>
      <c r="I25" s="288"/>
    </row>
    <row r="26" spans="1:9" s="223" customFormat="1" ht="16.5" customHeight="1">
      <c r="A26" s="307" t="s">
        <v>461</v>
      </c>
      <c r="B26" s="117"/>
      <c r="C26" s="390" t="s">
        <v>129</v>
      </c>
      <c r="D26" s="397" t="s">
        <v>596</v>
      </c>
      <c r="E26" s="398" t="s">
        <v>596</v>
      </c>
      <c r="F26" s="398" t="s">
        <v>596</v>
      </c>
      <c r="G26" s="399" t="s">
        <v>596</v>
      </c>
      <c r="H26" s="379"/>
      <c r="I26" s="288"/>
    </row>
    <row r="27" spans="1:9" s="223" customFormat="1" ht="16.5" customHeight="1">
      <c r="A27" s="307" t="s">
        <v>462</v>
      </c>
      <c r="B27" s="117"/>
      <c r="C27" s="380" t="s">
        <v>87</v>
      </c>
      <c r="D27" s="381" t="s">
        <v>596</v>
      </c>
      <c r="E27" s="381" t="s">
        <v>596</v>
      </c>
      <c r="F27" s="381" t="s">
        <v>596</v>
      </c>
      <c r="G27" s="381" t="s">
        <v>596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463</v>
      </c>
      <c r="B29" s="117"/>
      <c r="C29" s="127" t="s">
        <v>251</v>
      </c>
      <c r="D29" s="378" t="str">
        <f>IF(AND(D30="M",D31="M",D33="M",D34="M",D36="M",D38="M",D39="M",D40="M"),"M",SUM(D30:D31)+SUM(D33:D34)+D36+SUM(D38:D40))</f>
        <v>M</v>
      </c>
      <c r="E29" s="378" t="str">
        <f>IF(AND(E30="M",E31="M",E33="M",E34="M",E36="M",E38="M",E39="M",E40="M"),"M",SUM(E30:E31)+SUM(E33:E34)+E36+SUM(E38:E40))</f>
        <v>M</v>
      </c>
      <c r="F29" s="378" t="str">
        <f>IF(AND(F30="M",F31="M",F33="M",F34="M",F36="M",F38="M",F39="M",F40="M"),"M",SUM(F30:F31)+SUM(F33:F34)+F36+SUM(F38:F40))</f>
        <v>M</v>
      </c>
      <c r="G29" s="378" t="str">
        <f>IF(AND(G30="M",G31="M",G33="M",G34="M",G36="M",G38="M",G39="M",G40="M"),"M",SUM(G30:G31)+SUM(G33:G34)+G36+SUM(G38:G40))</f>
        <v>M</v>
      </c>
      <c r="H29" s="379"/>
      <c r="I29" s="288"/>
    </row>
    <row r="30" spans="1:9" s="223" customFormat="1" ht="16.5" customHeight="1">
      <c r="A30" s="307" t="s">
        <v>464</v>
      </c>
      <c r="B30" s="117"/>
      <c r="C30" s="380" t="s">
        <v>90</v>
      </c>
      <c r="D30" s="381" t="s">
        <v>596</v>
      </c>
      <c r="E30" s="381" t="s">
        <v>596</v>
      </c>
      <c r="F30" s="381" t="s">
        <v>596</v>
      </c>
      <c r="G30" s="381" t="s">
        <v>596</v>
      </c>
      <c r="H30" s="379"/>
      <c r="I30" s="288"/>
    </row>
    <row r="31" spans="1:9" s="223" customFormat="1" ht="16.5" customHeight="1">
      <c r="A31" s="307" t="s">
        <v>465</v>
      </c>
      <c r="B31" s="117"/>
      <c r="C31" s="380" t="s">
        <v>100</v>
      </c>
      <c r="D31" s="381" t="s">
        <v>596</v>
      </c>
      <c r="E31" s="381" t="s">
        <v>596</v>
      </c>
      <c r="F31" s="381" t="s">
        <v>596</v>
      </c>
      <c r="G31" s="381" t="s">
        <v>596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466</v>
      </c>
      <c r="B33" s="117"/>
      <c r="C33" s="380" t="s">
        <v>98</v>
      </c>
      <c r="D33" s="381" t="s">
        <v>596</v>
      </c>
      <c r="E33" s="381" t="s">
        <v>596</v>
      </c>
      <c r="F33" s="381" t="s">
        <v>596</v>
      </c>
      <c r="G33" s="381" t="s">
        <v>596</v>
      </c>
      <c r="H33" s="379"/>
      <c r="I33" s="288"/>
    </row>
    <row r="34" spans="1:9" s="223" customFormat="1" ht="16.5" customHeight="1">
      <c r="A34" s="307" t="s">
        <v>467</v>
      </c>
      <c r="B34" s="117"/>
      <c r="C34" s="380" t="s">
        <v>97</v>
      </c>
      <c r="D34" s="381" t="s">
        <v>596</v>
      </c>
      <c r="E34" s="381" t="s">
        <v>596</v>
      </c>
      <c r="F34" s="381" t="s">
        <v>596</v>
      </c>
      <c r="G34" s="381" t="s">
        <v>596</v>
      </c>
      <c r="H34" s="379"/>
      <c r="I34" s="288"/>
    </row>
    <row r="35" spans="1:9" s="223" customFormat="1" ht="16.5" customHeight="1">
      <c r="A35" s="307" t="s">
        <v>468</v>
      </c>
      <c r="B35" s="117"/>
      <c r="C35" s="389" t="s">
        <v>122</v>
      </c>
      <c r="D35" s="381" t="s">
        <v>596</v>
      </c>
      <c r="E35" s="381" t="s">
        <v>596</v>
      </c>
      <c r="F35" s="381" t="s">
        <v>596</v>
      </c>
      <c r="G35" s="381" t="s">
        <v>596</v>
      </c>
      <c r="H35" s="379"/>
      <c r="I35" s="288"/>
    </row>
    <row r="36" spans="1:9" s="223" customFormat="1" ht="16.5" customHeight="1">
      <c r="A36" s="307" t="s">
        <v>469</v>
      </c>
      <c r="B36" s="117"/>
      <c r="C36" s="406" t="s">
        <v>99</v>
      </c>
      <c r="D36" s="381" t="s">
        <v>596</v>
      </c>
      <c r="E36" s="381" t="s">
        <v>596</v>
      </c>
      <c r="F36" s="381" t="s">
        <v>596</v>
      </c>
      <c r="G36" s="381" t="s">
        <v>596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470</v>
      </c>
      <c r="B38" s="117"/>
      <c r="C38" s="380" t="s">
        <v>143</v>
      </c>
      <c r="D38" s="381" t="s">
        <v>596</v>
      </c>
      <c r="E38" s="381" t="s">
        <v>596</v>
      </c>
      <c r="F38" s="381" t="s">
        <v>596</v>
      </c>
      <c r="G38" s="381" t="s">
        <v>596</v>
      </c>
      <c r="H38" s="379"/>
      <c r="I38" s="288"/>
    </row>
    <row r="39" spans="1:9" s="223" customFormat="1" ht="16.5" customHeight="1">
      <c r="A39" s="307" t="s">
        <v>471</v>
      </c>
      <c r="B39" s="117"/>
      <c r="C39" s="380" t="s">
        <v>144</v>
      </c>
      <c r="D39" s="381" t="s">
        <v>596</v>
      </c>
      <c r="E39" s="381" t="s">
        <v>596</v>
      </c>
      <c r="F39" s="381" t="s">
        <v>596</v>
      </c>
      <c r="G39" s="381" t="s">
        <v>596</v>
      </c>
      <c r="H39" s="379"/>
      <c r="I39" s="288"/>
    </row>
    <row r="40" spans="1:9" s="223" customFormat="1" ht="16.5" customHeight="1">
      <c r="A40" s="307" t="s">
        <v>472</v>
      </c>
      <c r="B40" s="117"/>
      <c r="C40" s="380" t="s">
        <v>145</v>
      </c>
      <c r="D40" s="381" t="s">
        <v>596</v>
      </c>
      <c r="E40" s="381" t="s">
        <v>596</v>
      </c>
      <c r="F40" s="381" t="s">
        <v>596</v>
      </c>
      <c r="G40" s="381" t="s">
        <v>596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473</v>
      </c>
      <c r="B42" s="117"/>
      <c r="C42" s="127" t="s">
        <v>91</v>
      </c>
      <c r="D42" s="381" t="s">
        <v>596</v>
      </c>
      <c r="E42" s="381" t="s">
        <v>596</v>
      </c>
      <c r="F42" s="381" t="s">
        <v>596</v>
      </c>
      <c r="G42" s="381" t="s">
        <v>596</v>
      </c>
      <c r="H42" s="379"/>
      <c r="I42" s="288"/>
    </row>
    <row r="43" spans="1:9" s="223" customFormat="1" ht="16.5" customHeight="1">
      <c r="A43" s="307" t="s">
        <v>474</v>
      </c>
      <c r="B43" s="117"/>
      <c r="C43" s="380" t="s">
        <v>109</v>
      </c>
      <c r="D43" s="381" t="s">
        <v>596</v>
      </c>
      <c r="E43" s="381" t="s">
        <v>596</v>
      </c>
      <c r="F43" s="381" t="s">
        <v>596</v>
      </c>
      <c r="G43" s="381" t="s">
        <v>596</v>
      </c>
      <c r="H43" s="379"/>
      <c r="I43" s="288"/>
    </row>
    <row r="44" spans="1:9" s="223" customFormat="1" ht="16.5" customHeight="1">
      <c r="A44" s="307" t="s">
        <v>475</v>
      </c>
      <c r="B44" s="117"/>
      <c r="C44" s="380" t="s">
        <v>89</v>
      </c>
      <c r="D44" s="381" t="s">
        <v>596</v>
      </c>
      <c r="E44" s="381" t="s">
        <v>596</v>
      </c>
      <c r="F44" s="381" t="s">
        <v>596</v>
      </c>
      <c r="G44" s="381" t="s">
        <v>596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476</v>
      </c>
      <c r="B46" s="117"/>
      <c r="C46" s="115" t="s">
        <v>154</v>
      </c>
      <c r="D46" s="338" t="s">
        <v>596</v>
      </c>
      <c r="E46" s="338" t="s">
        <v>596</v>
      </c>
      <c r="F46" s="338" t="s">
        <v>596</v>
      </c>
      <c r="G46" s="339" t="s">
        <v>596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477</v>
      </c>
      <c r="B49" s="57"/>
      <c r="C49" s="115" t="s">
        <v>155</v>
      </c>
      <c r="D49" s="335" t="s">
        <v>596</v>
      </c>
      <c r="E49" s="335" t="s">
        <v>596</v>
      </c>
      <c r="F49" s="335" t="s">
        <v>596</v>
      </c>
      <c r="G49" s="336" t="s">
        <v>596</v>
      </c>
      <c r="H49" s="141"/>
      <c r="I49" s="267"/>
    </row>
    <row r="50" spans="1:9" ht="15.75" thickTop="1">
      <c r="A50" s="307" t="s">
        <v>478</v>
      </c>
      <c r="B50" s="57"/>
      <c r="C50" s="380" t="s">
        <v>157</v>
      </c>
      <c r="D50" s="381" t="s">
        <v>596</v>
      </c>
      <c r="E50" s="381" t="s">
        <v>596</v>
      </c>
      <c r="F50" s="381" t="s">
        <v>596</v>
      </c>
      <c r="G50" s="381" t="s">
        <v>596</v>
      </c>
      <c r="H50" s="379"/>
      <c r="I50" s="267"/>
    </row>
    <row r="51" spans="1:9" ht="15">
      <c r="A51" s="307" t="s">
        <v>479</v>
      </c>
      <c r="B51" s="57"/>
      <c r="C51" s="448" t="s">
        <v>158</v>
      </c>
      <c r="D51" s="449" t="s">
        <v>596</v>
      </c>
      <c r="E51" s="449" t="s">
        <v>596</v>
      </c>
      <c r="F51" s="449" t="s">
        <v>596</v>
      </c>
      <c r="G51" s="449" t="s">
        <v>596</v>
      </c>
      <c r="H51" s="450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153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2"/>
      <c r="E61" s="302"/>
      <c r="F61" s="302"/>
      <c r="G61" s="302"/>
      <c r="H61" s="302"/>
    </row>
    <row r="62" spans="2:10" ht="30" customHeight="1">
      <c r="B62" s="200" t="s">
        <v>171</v>
      </c>
      <c r="C62" s="193"/>
      <c r="D62" s="487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87"/>
      <c r="F62" s="487"/>
      <c r="G62" s="487"/>
      <c r="H62" s="272"/>
      <c r="I62" s="221"/>
      <c r="J62" s="235"/>
    </row>
    <row r="63" spans="2:10" ht="15"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233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234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235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236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237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238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239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567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240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197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180</v>
      </c>
      <c r="C74" s="203"/>
      <c r="D74" s="371"/>
      <c r="E74" s="371"/>
      <c r="F74" s="371"/>
      <c r="G74" s="371"/>
      <c r="H74" s="247"/>
      <c r="I74" s="222"/>
    </row>
    <row r="75" spans="2:9" ht="15.75">
      <c r="B75" s="204"/>
      <c r="C75" s="199" t="s">
        <v>241</v>
      </c>
      <c r="D75" s="372">
        <f>IF('Table 1'!E12="M",0,'Table 1'!E12)+IF(D10="M",0,D10)</f>
        <v>0</v>
      </c>
      <c r="E75" s="372">
        <f>IF('Table 1'!F12="M",0,'Table 1'!F12)+IF(E10="M",0,E10)</f>
        <v>0</v>
      </c>
      <c r="F75" s="372">
        <f>IF('Table 1'!G12="M",0,'Table 1'!G12)+IF(F10="M",0,F10)</f>
        <v>0</v>
      </c>
      <c r="G75" s="372">
        <f>IF('Table 1'!H12="M",0,'Table 1'!H12)+IF(G10="M",0,G10)</f>
        <v>0</v>
      </c>
      <c r="H75" s="273"/>
      <c r="I75" s="274"/>
    </row>
  </sheetData>
  <sheetProtection password="CA3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Lehmusko</cp:lastModifiedBy>
  <cp:lastPrinted>2013-03-25T07:32:08Z</cp:lastPrinted>
  <dcterms:created xsi:type="dcterms:W3CDTF">1997-11-05T15:09:39Z</dcterms:created>
  <dcterms:modified xsi:type="dcterms:W3CDTF">2013-04-17T10:42:36Z</dcterms:modified>
  <cp:category/>
  <cp:version/>
  <cp:contentType/>
  <cp:contentStatus/>
</cp:coreProperties>
</file>